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695" tabRatio="627" activeTab="0"/>
  </bookViews>
  <sheets>
    <sheet name="表紙" sheetId="1" r:id="rId1"/>
    <sheet name="スケジュール(2)" sheetId="2" state="hidden" r:id="rId2"/>
    <sheet name="保守点検項目" sheetId="3" r:id="rId3"/>
    <sheet name="保守計画、チェック表" sheetId="4" r:id="rId4"/>
    <sheet name="吸収線量測定" sheetId="5" r:id="rId5"/>
    <sheet name="タイマの安定性・再現性" sheetId="6" r:id="rId6"/>
    <sheet name="タイマの端効果" sheetId="7" r:id="rId7"/>
    <sheet name="タイマの直線性" sheetId="8" r:id="rId8"/>
  </sheets>
  <definedNames>
    <definedName name="_xlnm.Print_Area" localSheetId="1">'スケジュール(2)'!$A$1:$K$25</definedName>
    <definedName name="_xlnm.Print_Area" localSheetId="5">'タイマの安定性・再現性'!$A$1:$M$28</definedName>
    <definedName name="_xlnm.Print_Area" localSheetId="6">'タイマの端効果'!$A$1:$H$18</definedName>
    <definedName name="_xlnm.Print_Area" localSheetId="7">'タイマの直線性'!$A$1:$H$30</definedName>
    <definedName name="_xlnm.Print_Area" localSheetId="4">'吸収線量測定'!$B$1:$I$50</definedName>
    <definedName name="_xlnm.Print_Area" localSheetId="0">'表紙'!$A$1:$E$53</definedName>
    <definedName name="_xlnm.Print_Area" localSheetId="3">'保守計画、チェック表'!$A$1:$N$24</definedName>
    <definedName name="_xlnm.Print_Area" localSheetId="2">'保守点検項目'!$A$1:$D$21</definedName>
  </definedNames>
  <calcPr fullCalcOnLoad="1"/>
</workbook>
</file>

<file path=xl/sharedStrings.xml><?xml version="1.0" encoding="utf-8"?>
<sst xmlns="http://schemas.openxmlformats.org/spreadsheetml/2006/main" count="295" uniqueCount="223">
  <si>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</si>
  <si>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</si>
  <si>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</si>
  <si>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</si>
  <si>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</si>
  <si>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</si>
  <si>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</si>
  <si>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</si>
  <si>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</si>
  <si>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</si>
  <si>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</si>
  <si>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</si>
  <si>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設置場所</t>
  </si>
  <si>
    <t>機器名</t>
  </si>
  <si>
    <t>製造業者</t>
  </si>
  <si>
    <t>型名</t>
  </si>
  <si>
    <t>購入時期</t>
  </si>
  <si>
    <t>ガンマナイフ室</t>
  </si>
  <si>
    <t>エレクタ株式会社</t>
  </si>
  <si>
    <t>確認欄</t>
  </si>
  <si>
    <t>実施者</t>
  </si>
  <si>
    <t>ユーザー</t>
  </si>
  <si>
    <t>医学物理士</t>
  </si>
  <si>
    <t>放射線治療品質管理室長</t>
  </si>
  <si>
    <t>ガンマナイフ焦点吸収線量測定ワークシート</t>
  </si>
  <si>
    <t>入力セル</t>
  </si>
  <si>
    <t>測定日</t>
  </si>
  <si>
    <t>測定者</t>
  </si>
  <si>
    <t>計算値</t>
  </si>
  <si>
    <t>イオンチェンバーデータ</t>
  </si>
  <si>
    <t>Nc =</t>
  </si>
  <si>
    <r>
      <t>K</t>
    </r>
    <r>
      <rPr>
        <vertAlign val="subscript"/>
        <sz val="12"/>
        <rFont val="ＭＳ Ｐゴシック"/>
        <family val="3"/>
      </rPr>
      <t xml:space="preserve">DX </t>
    </r>
    <r>
      <rPr>
        <sz val="12"/>
        <rFont val="ＭＳ Ｐゴシック"/>
        <family val="3"/>
      </rPr>
      <t>=</t>
    </r>
  </si>
  <si>
    <r>
      <t>N</t>
    </r>
    <r>
      <rPr>
        <vertAlign val="subscript"/>
        <sz val="12"/>
        <rFont val="ＭＳ Ｐゴシック"/>
        <family val="3"/>
      </rPr>
      <t xml:space="preserve">DW </t>
    </r>
    <r>
      <rPr>
        <sz val="12"/>
        <rFont val="ＭＳ Ｐゴシック"/>
        <family val="3"/>
      </rPr>
      <t>=</t>
    </r>
  </si>
  <si>
    <t>測定条件</t>
  </si>
  <si>
    <t>コリメータサイズ：</t>
  </si>
  <si>
    <t>電位計型式：</t>
  </si>
  <si>
    <t>レクセル座標：</t>
  </si>
  <si>
    <t>X,Y,Z=100</t>
  </si>
  <si>
    <t>電位計S/N：</t>
  </si>
  <si>
    <t>チェンバ型式：</t>
  </si>
  <si>
    <t>チェンバS/N：</t>
  </si>
  <si>
    <t>気温 １</t>
  </si>
  <si>
    <t>気圧 １</t>
  </si>
  <si>
    <t>気温 2</t>
  </si>
  <si>
    <t>気圧 2</t>
  </si>
  <si>
    <r>
      <t>K</t>
    </r>
    <r>
      <rPr>
        <vertAlign val="subscript"/>
        <sz val="12"/>
        <rFont val="ＭＳ Ｐゴシック"/>
        <family val="3"/>
      </rPr>
      <t>TP</t>
    </r>
  </si>
  <si>
    <t>D</t>
  </si>
  <si>
    <t>Gy/min</t>
  </si>
  <si>
    <t>LGP</t>
  </si>
  <si>
    <t>％</t>
  </si>
  <si>
    <t>22日</t>
  </si>
  <si>
    <t>22日</t>
  </si>
  <si>
    <t>-</t>
  </si>
  <si>
    <t>校正時期：</t>
  </si>
  <si>
    <t>装置</t>
  </si>
  <si>
    <t>実施日</t>
  </si>
  <si>
    <t>ファントム</t>
  </si>
  <si>
    <t>測定者</t>
  </si>
  <si>
    <t>線量計</t>
  </si>
  <si>
    <t>電離箱</t>
  </si>
  <si>
    <t>線種</t>
  </si>
  <si>
    <t>許容値</t>
  </si>
  <si>
    <t>測定回数</t>
  </si>
  <si>
    <t>平均値</t>
  </si>
  <si>
    <t>標準偏差</t>
  </si>
  <si>
    <t>タイマの安定性および再現性</t>
  </si>
  <si>
    <t>b</t>
  </si>
  <si>
    <t>a</t>
  </si>
  <si>
    <t>変数</t>
  </si>
  <si>
    <t>項目</t>
  </si>
  <si>
    <t>球形ファントム Φ160mm</t>
  </si>
  <si>
    <t>上限</t>
  </si>
  <si>
    <t>下限</t>
  </si>
  <si>
    <t>平均値±SDが±2%以内</t>
  </si>
  <si>
    <t>時間（分）</t>
  </si>
  <si>
    <t>タイマの直線性</t>
  </si>
  <si>
    <t>H27年</t>
  </si>
  <si>
    <t>H28年</t>
  </si>
  <si>
    <t>メーカー</t>
  </si>
  <si>
    <t>LGK 保守点検項目 / QAチェック（毎月）</t>
  </si>
  <si>
    <t>装置名</t>
  </si>
  <si>
    <t>LGK 保守点検項目 / QAチェック（半年毎）</t>
  </si>
  <si>
    <t>LGK 保守点検項目 / QAチェック（毎年）</t>
  </si>
  <si>
    <t>LGP 保守点検項目 / QAチェック（毎月）</t>
  </si>
  <si>
    <t>・タイマの安定性（再現性）</t>
  </si>
  <si>
    <t>・タイマの直線性</t>
  </si>
  <si>
    <t>・タイマの精度</t>
  </si>
  <si>
    <t>・タイマの端効果</t>
  </si>
  <si>
    <t>・焦点吸収線量の治療計画装置との比較</t>
  </si>
  <si>
    <t>・焦点吸収線量の前回測定値との比較</t>
  </si>
  <si>
    <t>・焦点位置精度測定</t>
  </si>
  <si>
    <t>・実寸と治療計画装置上のサイズ</t>
  </si>
  <si>
    <t>・時間による線量－照射時間関係評価</t>
  </si>
  <si>
    <t>・相対コリメータ係数評価</t>
  </si>
  <si>
    <t>Leksell Gamma Knife Extend System</t>
  </si>
  <si>
    <t>Leksell Gamma Knife Plan</t>
  </si>
  <si>
    <t>タイマの端効果</t>
  </si>
  <si>
    <t>1分</t>
  </si>
  <si>
    <t>2分</t>
  </si>
  <si>
    <t>4分</t>
  </si>
  <si>
    <t>誤差</t>
  </si>
  <si>
    <t>8分</t>
  </si>
  <si>
    <t>－</t>
  </si>
  <si>
    <t>16分</t>
  </si>
  <si>
    <t>－</t>
  </si>
  <si>
    <t>8月14～16日</t>
  </si>
  <si>
    <t>2月12～14日</t>
  </si>
  <si>
    <t>22日</t>
  </si>
  <si>
    <t>8月16日</t>
  </si>
  <si>
    <t>8月16日</t>
  </si>
  <si>
    <t>始業前点検</t>
  </si>
  <si>
    <r>
      <t>○</t>
    </r>
    <r>
      <rPr>
        <sz val="11"/>
        <rFont val="Century Gothic"/>
        <family val="2"/>
      </rPr>
      <t xml:space="preserve"> </t>
    </r>
    <r>
      <rPr>
        <sz val="11"/>
        <rFont val="ＭＳ Ｐゴシック"/>
        <family val="3"/>
      </rPr>
      <t>レクセル座標と焦点の一致精度</t>
    </r>
  </si>
  <si>
    <r>
      <t>○</t>
    </r>
    <r>
      <rPr>
        <sz val="11"/>
        <rFont val="Century Gothic"/>
        <family val="2"/>
      </rPr>
      <t xml:space="preserve"> </t>
    </r>
    <r>
      <rPr>
        <sz val="11"/>
        <rFont val="ＭＳ Ｐゴシック"/>
        <family val="3"/>
      </rPr>
      <t>ドアインターロックの確認</t>
    </r>
  </si>
  <si>
    <r>
      <t>○</t>
    </r>
    <r>
      <rPr>
        <sz val="11"/>
        <rFont val="Century Gothic"/>
        <family val="2"/>
      </rPr>
      <t xml:space="preserve"> </t>
    </r>
    <r>
      <rPr>
        <sz val="11"/>
        <rFont val="ＭＳ Ｐゴシック"/>
        <family val="3"/>
      </rPr>
      <t>放射線警告灯の確認</t>
    </r>
  </si>
  <si>
    <r>
      <t>○</t>
    </r>
    <r>
      <rPr>
        <sz val="11"/>
        <rFont val="Century Gothic"/>
        <family val="2"/>
      </rPr>
      <t xml:space="preserve"> </t>
    </r>
    <r>
      <rPr>
        <sz val="11"/>
        <rFont val="ＭＳ Ｐゴシック"/>
        <family val="3"/>
      </rPr>
      <t>アラーム及び緊急警告灯の確認</t>
    </r>
  </si>
  <si>
    <t>頻度</t>
  </si>
  <si>
    <t>点検項目</t>
  </si>
  <si>
    <t>許容誤差</t>
  </si>
  <si>
    <t>日常</t>
  </si>
  <si>
    <t>±3%</t>
  </si>
  <si>
    <t>毎月</t>
  </si>
  <si>
    <t>±2%</t>
  </si>
  <si>
    <r>
      <t>±0</t>
    </r>
    <r>
      <rPr>
        <sz val="11"/>
        <rFont val="ＭＳ Ｐゴシック"/>
        <family val="3"/>
      </rPr>
      <t>.5mm</t>
    </r>
  </si>
  <si>
    <t>○ ドアインターロックの確認</t>
  </si>
  <si>
    <t>○ アラーム及び緊急警告灯の確認</t>
  </si>
  <si>
    <t>○ タイマの安定性（再現性）</t>
  </si>
  <si>
    <t>○ タイマの直線性</t>
  </si>
  <si>
    <t>○ タイマの精度</t>
  </si>
  <si>
    <t>±4%</t>
  </si>
  <si>
    <t>○ タイマの端効果</t>
  </si>
  <si>
    <t>機能する</t>
  </si>
  <si>
    <t>機能する</t>
  </si>
  <si>
    <t>半年</t>
  </si>
  <si>
    <t>○ 焦点吸収線量の治療計画装置との比較</t>
  </si>
  <si>
    <t>○ 焦点吸収線量の前回測定値との比較</t>
  </si>
  <si>
    <t>毎年</t>
  </si>
  <si>
    <t>○ 焦点中心精度測定</t>
  </si>
  <si>
    <t>方法</t>
  </si>
  <si>
    <t>○ 実寸と治療計画装置上のサイズ</t>
  </si>
  <si>
    <t>○ 時間による線量－照射時間関係評価</t>
  </si>
  <si>
    <t>○ 相対コリメータ係数評価</t>
  </si>
  <si>
    <t>ガンマナイフの保守点検について</t>
  </si>
  <si>
    <r>
      <t>±0.5</t>
    </r>
    <r>
      <rPr>
        <sz val="11"/>
        <rFont val="ＭＳ Ｐゴシック"/>
        <family val="3"/>
      </rPr>
      <t>mm</t>
    </r>
  </si>
  <si>
    <t>60secの積算線量を10回測定し、その標準偏差で評価する</t>
  </si>
  <si>
    <t>備考</t>
  </si>
  <si>
    <t>制御盤のダイヤルの位置も確認すること</t>
  </si>
  <si>
    <t>照射の状況による警告灯の色を確認する</t>
  </si>
  <si>
    <t>線形近似式にて評価する</t>
  </si>
  <si>
    <t>10分以上の時間設定にて、校正された時計と3回以上測定し比較する</t>
  </si>
  <si>
    <t>定期点検時にメーカーと共同で施行し、フィルムをスキャンしておくこと</t>
  </si>
  <si>
    <t>1ショットの治療計画を作成し、減衰時間を確認する</t>
  </si>
  <si>
    <r>
      <t>計算領域を最小値：0</t>
    </r>
    <r>
      <rPr>
        <sz val="11"/>
        <rFont val="ＭＳ Ｐゴシック"/>
        <family val="3"/>
      </rPr>
      <t>.1にして計算、比較する</t>
    </r>
  </si>
  <si>
    <t>既知の大きさの物をMRIおよびCT撮影し、LGPにて測定、比較する</t>
  </si>
  <si>
    <t>21日</t>
  </si>
  <si>
    <t>ガンマプラン（治療計画装置）の保守点検について</t>
  </si>
  <si>
    <t>毎月の点検</t>
  </si>
  <si>
    <t>煩雑な測定手順を要し、一連の作業が長時間に渡る点検項目については、休日を利用し実施する。</t>
  </si>
  <si>
    <t>１）　始業前点検と毎月の点検について</t>
  </si>
  <si>
    <t>○ タイマの安定性（再現性）</t>
  </si>
  <si>
    <t>○ タイマの直線性</t>
  </si>
  <si>
    <t>○ タイマの精度</t>
  </si>
  <si>
    <t>○ タイマの端効果</t>
  </si>
  <si>
    <t>ガンマナイフ</t>
  </si>
  <si>
    <t>ガンマプラン</t>
  </si>
  <si>
    <t>○ 実寸と治療計画装置上のサイズ</t>
  </si>
  <si>
    <t>○ 時間による線量－照射時間関係評価</t>
  </si>
  <si>
    <t>○ 相対コリメータ係数評価</t>
  </si>
  <si>
    <t>M2</t>
  </si>
  <si>
    <t>M0</t>
  </si>
  <si>
    <t>Co-60 ガンマ線</t>
  </si>
  <si>
    <t>Co-60 ガンマ線</t>
  </si>
  <si>
    <t>レンジ/印加電圧：</t>
  </si>
  <si>
    <t>気温</t>
  </si>
  <si>
    <r>
      <t>K</t>
    </r>
    <r>
      <rPr>
        <vertAlign val="subscript"/>
        <sz val="12"/>
        <rFont val="ＭＳ Ｐゴシック"/>
        <family val="3"/>
      </rPr>
      <t>pol</t>
    </r>
  </si>
  <si>
    <r>
      <t>K</t>
    </r>
    <r>
      <rPr>
        <vertAlign val="subscript"/>
        <sz val="12"/>
        <rFont val="ＭＳ Ｐゴシック"/>
        <family val="3"/>
      </rPr>
      <t>s</t>
    </r>
  </si>
  <si>
    <r>
      <t>K</t>
    </r>
    <r>
      <rPr>
        <vertAlign val="subscript"/>
        <sz val="12"/>
        <rFont val="ＭＳ Ｐゴシック"/>
        <family val="3"/>
      </rPr>
      <t>elec</t>
    </r>
  </si>
  <si>
    <t>２）半年毎と一年毎の点検について（各装置の保守点検項目を参照）</t>
  </si>
  <si>
    <t>平成27年度 GammaKnife PFX 保守点検プログラム</t>
  </si>
  <si>
    <t>±0.5mm</t>
  </si>
  <si>
    <t>2月12～14日</t>
  </si>
  <si>
    <r>
      <t>　温度気圧補正係数（K</t>
    </r>
    <r>
      <rPr>
        <vertAlign val="subscript"/>
        <sz val="12"/>
        <rFont val="ＭＳ Ｐゴシック"/>
        <family val="3"/>
      </rPr>
      <t>TP</t>
    </r>
    <r>
      <rPr>
        <sz val="12"/>
        <rFont val="ＭＳ Ｐゴシック"/>
        <family val="3"/>
      </rPr>
      <t>）は、</t>
    </r>
  </si>
  <si>
    <r>
      <t>M</t>
    </r>
    <r>
      <rPr>
        <vertAlign val="subscript"/>
        <sz val="12"/>
        <rFont val="ＭＳ Ｐゴシック"/>
        <family val="3"/>
      </rPr>
      <t>raw</t>
    </r>
  </si>
  <si>
    <r>
      <t>　吸収線量（D</t>
    </r>
    <r>
      <rPr>
        <sz val="12"/>
        <rFont val="ＭＳ Ｐゴシック"/>
        <family val="3"/>
      </rPr>
      <t>）は、D</t>
    </r>
    <r>
      <rPr>
        <sz val="12"/>
        <rFont val="ＭＳ Ｐゴシック"/>
        <family val="3"/>
      </rPr>
      <t xml:space="preserve"> = M・N</t>
    </r>
    <r>
      <rPr>
        <vertAlign val="subscript"/>
        <sz val="12"/>
        <rFont val="ＭＳ Ｐゴシック"/>
        <family val="3"/>
      </rPr>
      <t>DW</t>
    </r>
  </si>
  <si>
    <t>M</t>
  </si>
  <si>
    <t>…計算値との誤差（許容誤差2.0%）</t>
  </si>
  <si>
    <r>
      <t>　M</t>
    </r>
    <r>
      <rPr>
        <vertAlign val="subscript"/>
        <sz val="12"/>
        <rFont val="ＭＳ Ｐゴシック"/>
        <family val="3"/>
      </rPr>
      <t>raw</t>
    </r>
    <r>
      <rPr>
        <sz val="12"/>
        <rFont val="ＭＳ Ｐゴシック"/>
        <family val="3"/>
      </rPr>
      <t>の補正値Mは、M = M</t>
    </r>
    <r>
      <rPr>
        <vertAlign val="subscript"/>
        <sz val="12"/>
        <rFont val="ＭＳ Ｐゴシック"/>
        <family val="3"/>
      </rPr>
      <t>raw</t>
    </r>
    <r>
      <rPr>
        <sz val="12"/>
        <rFont val="ＭＳ Ｐゴシック"/>
        <family val="3"/>
      </rPr>
      <t>・K</t>
    </r>
    <r>
      <rPr>
        <vertAlign val="subscript"/>
        <sz val="12"/>
        <rFont val="ＭＳ Ｐゴシック"/>
        <family val="3"/>
      </rPr>
      <t>TP</t>
    </r>
    <r>
      <rPr>
        <sz val="12"/>
        <rFont val="ＭＳ Ｐゴシック"/>
        <family val="3"/>
      </rPr>
      <t>・K</t>
    </r>
    <r>
      <rPr>
        <vertAlign val="subscript"/>
        <sz val="12"/>
        <rFont val="ＭＳ Ｐゴシック"/>
        <family val="3"/>
      </rPr>
      <t>pol</t>
    </r>
    <r>
      <rPr>
        <sz val="12"/>
        <rFont val="ＭＳ Ｐゴシック"/>
        <family val="3"/>
      </rPr>
      <t>・K</t>
    </r>
    <r>
      <rPr>
        <vertAlign val="subscript"/>
        <sz val="12"/>
        <rFont val="ＭＳ Ｐゴシック"/>
        <family val="3"/>
      </rPr>
      <t>s</t>
    </r>
    <r>
      <rPr>
        <sz val="12"/>
        <rFont val="ＭＳ Ｐゴシック"/>
        <family val="3"/>
      </rPr>
      <t>・K</t>
    </r>
    <r>
      <rPr>
        <vertAlign val="subscript"/>
        <sz val="12"/>
        <rFont val="ＭＳ Ｐゴシック"/>
        <family val="3"/>
      </rPr>
      <t>elec</t>
    </r>
  </si>
  <si>
    <t>ave.+2%</t>
  </si>
  <si>
    <t>ave.-2%</t>
  </si>
  <si>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ve.</t>
    </r>
    <r>
      <rPr>
        <sz val="11"/>
        <rFont val="ＭＳ Ｐゴシック"/>
        <family val="3"/>
      </rPr>
      <t>+SD</t>
    </r>
  </si>
  <si>
    <r>
      <t>ave.-</t>
    </r>
    <r>
      <rPr>
        <sz val="11"/>
        <rFont val="ＭＳ Ｐゴシック"/>
        <family val="3"/>
      </rPr>
      <t>SD</t>
    </r>
  </si>
  <si>
    <t>ave.+SD</t>
  </si>
  <si>
    <t>ave.-SD</t>
  </si>
  <si>
    <r>
      <t>M</t>
    </r>
    <r>
      <rPr>
        <sz val="11"/>
        <rFont val="ＭＳ Ｐゴシック"/>
        <family val="3"/>
      </rPr>
      <t>1</t>
    </r>
  </si>
  <si>
    <t>平成○年</t>
  </si>
  <si>
    <t>定位放射線治療用放射性核種システム</t>
  </si>
  <si>
    <t>ﾚｸｾﾙｶﾞﾝﾏﾅｲﾌ○○</t>
  </si>
  <si>
    <t>Note</t>
  </si>
  <si>
    <t>○ 放射線警告灯の確認(Perfexionのみ）</t>
  </si>
  <si>
    <t>QAツールを使用</t>
  </si>
  <si>
    <t xml:space="preserve">Leksell Gamma Knife </t>
  </si>
  <si>
    <t>○ PPS Focus precision QAテストまたはAPS QAテスト</t>
  </si>
  <si>
    <t>平成○○年度 ガンマナイフ 保守点検項目</t>
  </si>
  <si>
    <t>平成○○年度 ガンマナイフ 保守点検チェック表</t>
  </si>
  <si>
    <t>例：平成○○年度 保守点検計画書
（放射線治療部門）</t>
  </si>
  <si>
    <t>0.125ccチェンバーを使用し、端効果が無視できるよう時間を置くこと</t>
  </si>
  <si>
    <t>タイマを時間t+t（重複）の指示値をM1、2tの指示値をM2とした時、端効果M0は、M0=M1-M2</t>
  </si>
  <si>
    <t>16mm</t>
  </si>
  <si>
    <t>nC/min</t>
  </si>
  <si>
    <t>指示値(nC)</t>
  </si>
  <si>
    <t>照射時間t+t（重複）の指示値(nC)をM1，照射時間2tの指示値(nC)をM2とした時，端効果M0は，M0=M1-M2 となる．</t>
  </si>
  <si>
    <t>タイマを1　2　4　8　16分に設定し，積算線量（nC）を測定する．</t>
  </si>
  <si>
    <t>タイマを60secに設定し10回測定する．その指示値(nC)の平均値と標準偏差で評価する．</t>
  </si>
  <si>
    <t>±3%　　※計算値に対する指示値(nC)を評価する．</t>
  </si>
  <si>
    <t>指示値</t>
  </si>
  <si>
    <r>
      <t>指示値(</t>
    </r>
    <r>
      <rPr>
        <sz val="11"/>
        <rFont val="ＭＳ Ｐゴシック"/>
        <family val="3"/>
      </rPr>
      <t>t)</t>
    </r>
  </si>
  <si>
    <r>
      <t>指示値(</t>
    </r>
    <r>
      <rPr>
        <sz val="11"/>
        <rFont val="ＭＳ Ｐゴシック"/>
        <family val="3"/>
      </rPr>
      <t>t+t)</t>
    </r>
  </si>
  <si>
    <t>電荷量(nC/min)</t>
  </si>
  <si>
    <t>Gy/nC</t>
  </si>
  <si>
    <t>・・・実測値</t>
  </si>
  <si>
    <t>・・・計算値</t>
  </si>
  <si>
    <t>kPa</t>
  </si>
  <si>
    <t>℃</t>
  </si>
  <si>
    <t>気圧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</si>
</sst>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00_ "/>
    <numFmt numFmtId="178" formatCode="0.0000_ "/>
    <numFmt numFmtId="179" formatCode="0.000_ "/>
    <numFmt numFmtId="180" formatCode="0.0000%"/>
    <numFmt numFmtId="181" formatCode="0.0000_);[Red]\(0.0000\)"/>
    <numFmt numFmtId="182" formatCode="0.00_ "/>
    <numFmt numFmtId="183" formatCode="yyyy/m/d;@"/>
    <numFmt numFmtId="184" formatCode="[$-411]ge\.m\.d;@"/>
    <numFmt numFmtId="185" formatCode="0.0000"/>
    <numFmt numFmtId="186" formatCode="m&quot;月&quot;d&quot;日&quot;;@"/>
    <numFmt numFmtId="187" formatCode="0.0"/>
    <numFmt numFmtId="188" formatCode="0.0%"/>
    <numFmt numFmtId="189" formatCode="m/d;@"/>
    <numFmt numFmtId="190" formatCode="0.000000_);[Red]\(0.000000\)"/>
    <numFmt numFmtId="191" formatCode="0.00_);[Red]\(0.00\)"/>
    <numFmt numFmtId="192" formatCode="0.0_);[Red]\(0.0\)"/>
    <numFmt numFmtId="193" formatCode="yyyy/mm/dd"/>
    <numFmt numFmtId="194" formatCode="[&lt;=999]000;[&lt;=9999]000\-00;000\-0000"/>
    <numFmt numFmtId="195" formatCode="0.0000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_);[Red]\(0.000\)"/>
    <numFmt numFmtId="201" formatCode="#,##0.000000_);[Red]\(#,##0.000000\)"/>
    <numFmt numFmtId="202" formatCode="0_ "/>
    <numFmt numFmtId="203" formatCode="0.000%"/>
    <numFmt numFmtId="204" formatCode="0_);[Red]\(0\)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Century Gothic"/>
      <family val="2"/>
    </font>
    <font>
      <sz val="14"/>
      <name val="ＭＳ Ｐゴシック"/>
      <family val="3"/>
    </font>
    <font>
      <b/>
      <sz val="20"/>
      <name val="ＭＳ 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vertAlign val="subscript"/>
      <sz val="12"/>
      <name val="ＭＳ Ｐゴシック"/>
      <family val="3"/>
    </font>
    <font>
      <sz val="16"/>
      <name val="ＭＳ Ｐゴシック"/>
      <family val="3"/>
    </font>
    <font>
      <sz val="1.25"/>
      <color indexed="8"/>
      <name val="ＭＳ Ｐゴシック"/>
      <family val="3"/>
    </font>
    <font>
      <sz val="1.75"/>
      <color indexed="8"/>
      <name val="ＭＳ Ｐゴシック"/>
      <family val="3"/>
    </font>
    <font>
      <sz val="1.15"/>
      <color indexed="8"/>
      <name val="ＭＳ Ｐゴシック"/>
      <family val="3"/>
    </font>
    <font>
      <vertAlign val="superscript"/>
      <sz val="1.75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9"/>
      <name val="ＭＳ Ｐゴシック"/>
      <family val="3"/>
    </font>
    <font>
      <vertAlign val="superscript"/>
      <sz val="9"/>
      <color indexed="63"/>
      <name val="ＭＳ Ｐゴシック"/>
      <family val="3"/>
    </font>
    <font>
      <sz val="14"/>
      <name val="ＭＳ ゴシック"/>
      <family val="3"/>
    </font>
    <font>
      <sz val="12"/>
      <color indexed="22"/>
      <name val="ＭＳ Ｐゴシック"/>
      <family val="3"/>
    </font>
    <font>
      <sz val="12"/>
      <color indexed="55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22"/>
      <name val="ＭＳ Ｐゴシック"/>
      <family val="3"/>
    </font>
    <font>
      <sz val="11"/>
      <color indexed="23"/>
      <name val="ＭＳ Ｐゴシック"/>
      <family val="3"/>
    </font>
    <font>
      <sz val="11"/>
      <color indexed="55"/>
      <name val="ＭＳ Ｐゴシック"/>
      <family val="3"/>
    </font>
    <font>
      <b/>
      <sz val="80"/>
      <color indexed="62"/>
      <name val="Calibri"/>
      <family val="2"/>
    </font>
    <font>
      <sz val="10.5"/>
      <color indexed="8"/>
      <name val="Times New Roman"/>
      <family val="1"/>
    </font>
    <font>
      <sz val="11"/>
      <color indexed="8"/>
      <name val="Century Gothic"/>
      <family val="2"/>
    </font>
    <font>
      <sz val="14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0" tint="-0.1499900072813034"/>
      <name val="ＭＳ Ｐゴシック"/>
      <family val="3"/>
    </font>
    <font>
      <sz val="11"/>
      <color theme="0" tint="-0.1499900072813034"/>
      <name val="ＭＳ Ｐゴシック"/>
      <family val="3"/>
    </font>
    <font>
      <sz val="11"/>
      <color theme="0" tint="-0.4999699890613556"/>
      <name val="ＭＳ Ｐゴシック"/>
      <family val="3"/>
    </font>
    <font>
      <sz val="11"/>
      <color theme="0" tint="-0.3499799966812134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ck">
        <color rgb="FFFF5050"/>
      </left>
      <right>
        <color indexed="63"/>
      </right>
      <top style="thick">
        <color rgb="FFFF5050"/>
      </top>
      <bottom>
        <color indexed="63"/>
      </bottom>
    </border>
    <border>
      <left>
        <color indexed="63"/>
      </left>
      <right>
        <color indexed="63"/>
      </right>
      <top style="thick">
        <color rgb="FFFF5050"/>
      </top>
      <bottom>
        <color indexed="63"/>
      </bottom>
    </border>
    <border>
      <left>
        <color indexed="63"/>
      </left>
      <right style="thick">
        <color rgb="FFFF5050"/>
      </right>
      <top style="thick">
        <color rgb="FFFF5050"/>
      </top>
      <bottom>
        <color indexed="63"/>
      </bottom>
    </border>
    <border>
      <left style="thick">
        <color rgb="FFFF5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5050"/>
      </right>
      <top>
        <color indexed="63"/>
      </top>
      <bottom>
        <color indexed="63"/>
      </bottom>
    </border>
    <border>
      <left style="thick">
        <color rgb="FFFF5050"/>
      </left>
      <right>
        <color indexed="63"/>
      </right>
      <top>
        <color indexed="63"/>
      </top>
      <bottom style="thick">
        <color rgb="FFFF5050"/>
      </bottom>
    </border>
    <border>
      <left>
        <color indexed="63"/>
      </left>
      <right>
        <color indexed="63"/>
      </right>
      <top>
        <color indexed="63"/>
      </top>
      <bottom style="thick">
        <color rgb="FFFF5050"/>
      </bottom>
    </border>
    <border>
      <left>
        <color indexed="63"/>
      </left>
      <right style="thick">
        <color rgb="FFFF5050"/>
      </right>
      <top>
        <color indexed="63"/>
      </top>
      <bottom style="thick">
        <color rgb="FFFF5050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0" fillId="0" borderId="0" xfId="67">
      <alignment vertical="center"/>
      <protection/>
    </xf>
    <xf numFmtId="0" fontId="2" fillId="0" borderId="0" xfId="67" applyFont="1">
      <alignment vertical="center"/>
      <protection/>
    </xf>
    <xf numFmtId="0" fontId="3" fillId="0" borderId="0" xfId="67" applyFont="1" applyBorder="1">
      <alignment vertical="center"/>
      <protection/>
    </xf>
    <xf numFmtId="0" fontId="2" fillId="0" borderId="10" xfId="67" applyFont="1" applyBorder="1" applyAlignment="1">
      <alignment horizontal="center" vertical="center"/>
      <protection/>
    </xf>
    <xf numFmtId="0" fontId="2" fillId="0" borderId="11" xfId="67" applyFont="1" applyBorder="1" applyAlignment="1">
      <alignment vertical="center"/>
      <protection/>
    </xf>
    <xf numFmtId="0" fontId="2" fillId="0" borderId="12" xfId="67" applyFont="1" applyBorder="1" applyAlignment="1">
      <alignment vertical="center"/>
      <protection/>
    </xf>
    <xf numFmtId="0" fontId="2" fillId="0" borderId="13" xfId="67" applyFont="1" applyBorder="1" applyAlignment="1">
      <alignment horizontal="left" vertical="center" indent="1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>
      <alignment vertical="center"/>
      <protection/>
    </xf>
    <xf numFmtId="0" fontId="6" fillId="0" borderId="14" xfId="61" applyFont="1" applyBorder="1">
      <alignment vertical="center"/>
      <protection/>
    </xf>
    <xf numFmtId="0" fontId="6" fillId="0" borderId="0" xfId="61" applyFont="1">
      <alignment vertical="center"/>
      <protection/>
    </xf>
    <xf numFmtId="0" fontId="4" fillId="0" borderId="0" xfId="67" applyFont="1" applyFill="1" applyBorder="1" applyAlignment="1">
      <alignment vertical="center"/>
      <protection/>
    </xf>
    <xf numFmtId="0" fontId="2" fillId="0" borderId="15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16" xfId="67" applyFont="1" applyBorder="1" applyAlignment="1">
      <alignment horizontal="left" vertical="center" indent="1"/>
      <protection/>
    </xf>
    <xf numFmtId="0" fontId="2" fillId="0" borderId="17" xfId="67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2" fillId="0" borderId="0" xfId="62" applyFont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10" fillId="0" borderId="0" xfId="62" applyFont="1" applyAlignment="1">
      <alignment horizontal="center" vertical="center"/>
      <protection/>
    </xf>
    <xf numFmtId="14" fontId="2" fillId="0" borderId="0" xfId="62" applyNumberFormat="1" applyFont="1">
      <alignment vertical="center"/>
      <protection/>
    </xf>
    <xf numFmtId="0" fontId="2" fillId="0" borderId="10" xfId="62" applyFont="1" applyBorder="1">
      <alignment vertical="center"/>
      <protection/>
    </xf>
    <xf numFmtId="0" fontId="2" fillId="0" borderId="18" xfId="62" applyFont="1" applyBorder="1">
      <alignment vertical="center"/>
      <protection/>
    </xf>
    <xf numFmtId="0" fontId="2" fillId="0" borderId="19" xfId="62" applyFont="1" applyBorder="1">
      <alignment vertical="center"/>
      <protection/>
    </xf>
    <xf numFmtId="0" fontId="2" fillId="0" borderId="13" xfId="62" applyFont="1" applyBorder="1">
      <alignment vertical="center"/>
      <protection/>
    </xf>
    <xf numFmtId="0" fontId="2" fillId="0" borderId="0" xfId="62" applyFont="1" applyBorder="1" applyProtection="1">
      <alignment vertical="center"/>
      <protection locked="0"/>
    </xf>
    <xf numFmtId="0" fontId="2" fillId="0" borderId="0" xfId="62" applyFont="1" applyBorder="1">
      <alignment vertical="center"/>
      <protection/>
    </xf>
    <xf numFmtId="0" fontId="2" fillId="0" borderId="20" xfId="62" applyFont="1" applyBorder="1">
      <alignment vertical="center"/>
      <protection/>
    </xf>
    <xf numFmtId="0" fontId="2" fillId="0" borderId="21" xfId="62" applyFont="1" applyBorder="1" applyAlignment="1">
      <alignment horizontal="right" vertical="center"/>
      <protection/>
    </xf>
    <xf numFmtId="0" fontId="2" fillId="0" borderId="22" xfId="62" applyFont="1" applyBorder="1" applyAlignment="1">
      <alignment horizontal="right" vertical="center"/>
      <protection/>
    </xf>
    <xf numFmtId="0" fontId="2" fillId="0" borderId="0" xfId="62" applyFont="1" applyFill="1" applyBorder="1" applyAlignment="1">
      <alignment horizontal="right" vertical="center"/>
      <protection/>
    </xf>
    <xf numFmtId="11" fontId="2" fillId="0" borderId="0" xfId="62" applyNumberFormat="1" applyFont="1" applyFill="1" applyBorder="1">
      <alignment vertical="center"/>
      <protection/>
    </xf>
    <xf numFmtId="0" fontId="2" fillId="0" borderId="0" xfId="62" applyFont="1" applyFill="1" applyBorder="1">
      <alignment vertical="center"/>
      <protection/>
    </xf>
    <xf numFmtId="182" fontId="2" fillId="0" borderId="0" xfId="62" applyNumberFormat="1" applyFont="1" applyFill="1" applyBorder="1">
      <alignment vertical="center"/>
      <protection/>
    </xf>
    <xf numFmtId="0" fontId="2" fillId="0" borderId="21" xfId="62" applyFont="1" applyBorder="1">
      <alignment vertical="center"/>
      <protection/>
    </xf>
    <xf numFmtId="0" fontId="2" fillId="0" borderId="22" xfId="62" applyFont="1" applyBorder="1">
      <alignment vertical="center"/>
      <protection/>
    </xf>
    <xf numFmtId="0" fontId="2" fillId="0" borderId="0" xfId="62" applyFont="1" applyFill="1">
      <alignment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0" xfId="62" applyFont="1" applyAlignment="1">
      <alignment horizontal="right" vertical="center"/>
      <protection/>
    </xf>
    <xf numFmtId="0" fontId="2" fillId="0" borderId="13" xfId="67" applyFont="1" applyBorder="1" applyAlignment="1">
      <alignment horizontal="center" vertical="center"/>
      <protection/>
    </xf>
    <xf numFmtId="0" fontId="7" fillId="0" borderId="13" xfId="67" applyFont="1" applyBorder="1" applyAlignment="1">
      <alignment horizontal="center" vertical="center"/>
      <protection/>
    </xf>
    <xf numFmtId="0" fontId="70" fillId="0" borderId="12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0" fillId="0" borderId="0" xfId="63">
      <alignment vertical="center"/>
      <protection/>
    </xf>
    <xf numFmtId="0" fontId="0" fillId="0" borderId="0" xfId="64">
      <alignment vertical="center"/>
      <protection/>
    </xf>
    <xf numFmtId="0" fontId="0" fillId="0" borderId="0" xfId="63" applyFont="1" applyFill="1" applyBorder="1">
      <alignment vertical="center"/>
      <protection/>
    </xf>
    <xf numFmtId="0" fontId="0" fillId="0" borderId="0" xfId="63" applyFont="1" applyFill="1" applyBorder="1">
      <alignment vertical="center"/>
      <protection/>
    </xf>
    <xf numFmtId="0" fontId="2" fillId="0" borderId="12" xfId="67" applyFont="1" applyBorder="1" applyAlignment="1">
      <alignment horizontal="center" vertical="center"/>
      <protection/>
    </xf>
    <xf numFmtId="0" fontId="2" fillId="0" borderId="10" xfId="67" applyFont="1" applyBorder="1" applyAlignment="1">
      <alignment horizontal="left" vertical="center" indent="1"/>
      <protection/>
    </xf>
    <xf numFmtId="0" fontId="2" fillId="0" borderId="21" xfId="67" applyFont="1" applyBorder="1" applyAlignment="1">
      <alignment horizontal="left" vertical="center" indent="1"/>
      <protection/>
    </xf>
    <xf numFmtId="0" fontId="0" fillId="0" borderId="0" xfId="67" applyFont="1">
      <alignment vertical="center"/>
      <protection/>
    </xf>
    <xf numFmtId="0" fontId="2" fillId="0" borderId="15" xfId="67" applyFont="1" applyFill="1" applyBorder="1" applyAlignment="1">
      <alignment horizontal="left" vertical="center" indent="1"/>
      <protection/>
    </xf>
    <xf numFmtId="0" fontId="2" fillId="0" borderId="13" xfId="67" applyFont="1" applyFill="1" applyBorder="1" applyAlignment="1">
      <alignment horizontal="left" vertical="center" indent="1"/>
      <protection/>
    </xf>
    <xf numFmtId="0" fontId="2" fillId="0" borderId="11" xfId="67" applyFont="1" applyFill="1" applyBorder="1" applyAlignment="1">
      <alignment horizontal="left" vertical="center" indent="1"/>
      <protection/>
    </xf>
    <xf numFmtId="0" fontId="71" fillId="0" borderId="23" xfId="62" applyFont="1" applyBorder="1" applyAlignment="1">
      <alignment horizontal="center" vertical="center"/>
      <protection/>
    </xf>
    <xf numFmtId="0" fontId="71" fillId="0" borderId="15" xfId="62" applyFont="1" applyBorder="1" applyAlignment="1">
      <alignment horizontal="center" vertical="center"/>
      <protection/>
    </xf>
    <xf numFmtId="0" fontId="19" fillId="0" borderId="0" xfId="62" applyFont="1">
      <alignment vertical="center"/>
      <protection/>
    </xf>
    <xf numFmtId="0" fontId="0" fillId="0" borderId="18" xfId="63" applyFont="1" applyBorder="1" applyAlignment="1">
      <alignment horizontal="center" vertical="center"/>
      <protection/>
    </xf>
    <xf numFmtId="49" fontId="0" fillId="0" borderId="22" xfId="63" applyNumberFormat="1" applyFont="1" applyBorder="1" applyAlignment="1">
      <alignment horizontal="center" vertical="center" shrinkToFit="1"/>
      <protection/>
    </xf>
    <xf numFmtId="9" fontId="0" fillId="0" borderId="17" xfId="63" applyNumberFormat="1" applyFont="1" applyBorder="1" applyAlignment="1">
      <alignment horizontal="center" vertical="center" shrinkToFit="1"/>
      <protection/>
    </xf>
    <xf numFmtId="49" fontId="0" fillId="0" borderId="12" xfId="63" applyNumberFormat="1" applyFont="1" applyBorder="1" applyAlignment="1">
      <alignment horizontal="center" vertical="center" shrinkToFit="1"/>
      <protection/>
    </xf>
    <xf numFmtId="178" fontId="10" fillId="0" borderId="0" xfId="63" applyNumberFormat="1" applyFont="1" applyFill="1" applyBorder="1">
      <alignment vertical="center"/>
      <protection/>
    </xf>
    <xf numFmtId="178" fontId="10" fillId="0" borderId="0" xfId="63" applyNumberFormat="1" applyFont="1" applyFill="1" applyBorder="1" applyProtection="1">
      <alignment vertical="center"/>
      <protection locked="0"/>
    </xf>
    <xf numFmtId="0" fontId="0" fillId="0" borderId="0" xfId="63" applyBorder="1">
      <alignment vertical="center"/>
      <protection/>
    </xf>
    <xf numFmtId="0" fontId="0" fillId="0" borderId="0" xfId="63" applyFont="1" applyBorder="1">
      <alignment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6" fillId="0" borderId="0" xfId="63" applyFont="1" applyFill="1" applyBorder="1" applyAlignment="1">
      <alignment vertical="center"/>
      <protection/>
    </xf>
    <xf numFmtId="0" fontId="0" fillId="0" borderId="22" xfId="63" applyBorder="1">
      <alignment vertical="center"/>
      <protection/>
    </xf>
    <xf numFmtId="0" fontId="21" fillId="0" borderId="0" xfId="66" applyFont="1" applyAlignment="1">
      <alignment vertical="center"/>
      <protection/>
    </xf>
    <xf numFmtId="0" fontId="9" fillId="0" borderId="0" xfId="66" applyFont="1" applyAlignment="1">
      <alignment vertical="center"/>
      <protection/>
    </xf>
    <xf numFmtId="0" fontId="0" fillId="0" borderId="0" xfId="66">
      <alignment vertical="center"/>
      <protection/>
    </xf>
    <xf numFmtId="0" fontId="0" fillId="0" borderId="15" xfId="66" applyBorder="1" applyAlignment="1">
      <alignment horizontal="center" vertical="center"/>
      <protection/>
    </xf>
    <xf numFmtId="0" fontId="0" fillId="0" borderId="24" xfId="66" applyBorder="1" applyAlignment="1">
      <alignment horizontal="center" vertical="center"/>
      <protection/>
    </xf>
    <xf numFmtId="0" fontId="0" fillId="0" borderId="15" xfId="66" applyFill="1" applyBorder="1" applyAlignment="1">
      <alignment horizontal="center" vertical="center"/>
      <protection/>
    </xf>
    <xf numFmtId="0" fontId="0" fillId="0" borderId="0" xfId="66" applyBorder="1">
      <alignment vertical="center"/>
      <protection/>
    </xf>
    <xf numFmtId="0" fontId="0" fillId="0" borderId="12" xfId="66" applyBorder="1">
      <alignment vertical="center"/>
      <protection/>
    </xf>
    <xf numFmtId="0" fontId="0" fillId="0" borderId="11" xfId="61" applyFont="1" applyBorder="1">
      <alignment vertical="center"/>
      <protection/>
    </xf>
    <xf numFmtId="0" fontId="0" fillId="0" borderId="11" xfId="66" applyFont="1" applyBorder="1">
      <alignment vertical="center"/>
      <protection/>
    </xf>
    <xf numFmtId="0" fontId="0" fillId="0" borderId="0" xfId="66" applyFont="1" applyFill="1" applyBorder="1">
      <alignment vertical="center"/>
      <protection/>
    </xf>
    <xf numFmtId="0" fontId="0" fillId="0" borderId="11" xfId="66" applyBorder="1" applyAlignment="1">
      <alignment vertical="center"/>
      <protection/>
    </xf>
    <xf numFmtId="0" fontId="0" fillId="0" borderId="10" xfId="66" applyFont="1" applyFill="1" applyBorder="1">
      <alignment vertical="center"/>
      <protection/>
    </xf>
    <xf numFmtId="0" fontId="0" fillId="0" borderId="13" xfId="66" applyFont="1" applyFill="1" applyBorder="1">
      <alignment vertical="center"/>
      <protection/>
    </xf>
    <xf numFmtId="0" fontId="0" fillId="0" borderId="17" xfId="66" applyFont="1" applyFill="1" applyBorder="1">
      <alignment vertical="center"/>
      <protection/>
    </xf>
    <xf numFmtId="0" fontId="0" fillId="0" borderId="11" xfId="66" applyFont="1" applyFill="1" applyBorder="1">
      <alignment vertical="center"/>
      <protection/>
    </xf>
    <xf numFmtId="0" fontId="0" fillId="0" borderId="10" xfId="66" applyFont="1" applyBorder="1">
      <alignment vertical="center"/>
      <protection/>
    </xf>
    <xf numFmtId="0" fontId="0" fillId="0" borderId="17" xfId="66" applyFont="1" applyFill="1" applyBorder="1" applyAlignment="1">
      <alignment vertical="center"/>
      <protection/>
    </xf>
    <xf numFmtId="0" fontId="0" fillId="0" borderId="0" xfId="66" applyFont="1">
      <alignment vertical="center"/>
      <protection/>
    </xf>
    <xf numFmtId="0" fontId="0" fillId="0" borderId="21" xfId="66" applyFont="1" applyFill="1" applyBorder="1">
      <alignment vertical="center"/>
      <protection/>
    </xf>
    <xf numFmtId="0" fontId="0" fillId="0" borderId="12" xfId="61" applyFont="1" applyBorder="1">
      <alignment vertical="center"/>
      <protection/>
    </xf>
    <xf numFmtId="0" fontId="0" fillId="0" borderId="0" xfId="66" applyFont="1" applyBorder="1" applyAlignment="1">
      <alignment vertical="center"/>
      <protection/>
    </xf>
    <xf numFmtId="0" fontId="0" fillId="0" borderId="0" xfId="61" applyFont="1" applyBorder="1">
      <alignment vertical="center"/>
      <protection/>
    </xf>
    <xf numFmtId="0" fontId="0" fillId="0" borderId="15" xfId="66" applyFont="1" applyBorder="1" applyAlignment="1">
      <alignment vertical="center"/>
      <protection/>
    </xf>
    <xf numFmtId="0" fontId="0" fillId="0" borderId="25" xfId="66" applyFont="1" applyFill="1" applyBorder="1">
      <alignment vertical="center"/>
      <protection/>
    </xf>
    <xf numFmtId="0" fontId="0" fillId="0" borderId="15" xfId="61" applyFont="1" applyBorder="1">
      <alignment vertical="center"/>
      <protection/>
    </xf>
    <xf numFmtId="0" fontId="0" fillId="0" borderId="15" xfId="66" applyBorder="1" applyAlignment="1">
      <alignment vertical="center"/>
      <protection/>
    </xf>
    <xf numFmtId="0" fontId="0" fillId="0" borderId="15" xfId="66" applyFont="1" applyBorder="1" applyAlignment="1">
      <alignment horizontal="center" vertical="center"/>
      <protection/>
    </xf>
    <xf numFmtId="0" fontId="0" fillId="0" borderId="17" xfId="66" applyFont="1" applyBorder="1">
      <alignment vertical="center"/>
      <protection/>
    </xf>
    <xf numFmtId="0" fontId="0" fillId="0" borderId="17" xfId="66" applyFont="1" applyBorder="1" applyAlignment="1">
      <alignment vertical="center"/>
      <protection/>
    </xf>
    <xf numFmtId="0" fontId="0" fillId="0" borderId="11" xfId="66" applyFont="1" applyFill="1" applyBorder="1" applyAlignment="1">
      <alignment vertical="center" wrapText="1"/>
      <protection/>
    </xf>
    <xf numFmtId="0" fontId="0" fillId="0" borderId="26" xfId="66" applyFont="1" applyBorder="1">
      <alignment vertical="center"/>
      <protection/>
    </xf>
    <xf numFmtId="0" fontId="0" fillId="0" borderId="27" xfId="66" applyFont="1" applyBorder="1" applyAlignment="1">
      <alignment vertical="center"/>
      <protection/>
    </xf>
    <xf numFmtId="0" fontId="0" fillId="0" borderId="27" xfId="66" applyFont="1" applyBorder="1">
      <alignment vertical="center"/>
      <protection/>
    </xf>
    <xf numFmtId="0" fontId="0" fillId="0" borderId="26" xfId="66" applyFont="1" applyFill="1" applyBorder="1">
      <alignment vertical="center"/>
      <protection/>
    </xf>
    <xf numFmtId="0" fontId="0" fillId="0" borderId="27" xfId="66" applyFont="1" applyFill="1" applyBorder="1">
      <alignment vertical="center"/>
      <protection/>
    </xf>
    <xf numFmtId="0" fontId="0" fillId="0" borderId="28" xfId="66" applyFont="1" applyFill="1" applyBorder="1">
      <alignment vertical="center"/>
      <protection/>
    </xf>
    <xf numFmtId="0" fontId="0" fillId="0" borderId="29" xfId="66" applyFont="1" applyFill="1" applyBorder="1">
      <alignment vertical="center"/>
      <protection/>
    </xf>
    <xf numFmtId="0" fontId="0" fillId="0" borderId="29" xfId="66" applyFont="1" applyBorder="1">
      <alignment vertical="center"/>
      <protection/>
    </xf>
    <xf numFmtId="0" fontId="0" fillId="0" borderId="15" xfId="66" applyFont="1" applyBorder="1">
      <alignment vertical="center"/>
      <protection/>
    </xf>
    <xf numFmtId="0" fontId="0" fillId="0" borderId="12" xfId="66" applyFont="1" applyBorder="1">
      <alignment vertical="center"/>
      <protection/>
    </xf>
    <xf numFmtId="14" fontId="0" fillId="0" borderId="0" xfId="63" applyNumberFormat="1" applyBorder="1" applyAlignment="1">
      <alignment horizontal="left" vertical="center"/>
      <protection/>
    </xf>
    <xf numFmtId="57" fontId="0" fillId="0" borderId="0" xfId="63" applyNumberFormat="1" applyFont="1" applyBorder="1" applyAlignment="1">
      <alignment vertical="center"/>
      <protection/>
    </xf>
    <xf numFmtId="14" fontId="0" fillId="0" borderId="0" xfId="63" applyNumberFormat="1" applyFont="1" applyBorder="1" applyAlignment="1">
      <alignment vertical="center"/>
      <protection/>
    </xf>
    <xf numFmtId="57" fontId="0" fillId="0" borderId="0" xfId="63" applyNumberFormat="1" applyBorder="1" applyAlignment="1">
      <alignment horizontal="center" vertical="center"/>
      <protection/>
    </xf>
    <xf numFmtId="0" fontId="0" fillId="0" borderId="0" xfId="63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vertical="center"/>
      <protection/>
    </xf>
    <xf numFmtId="0" fontId="0" fillId="0" borderId="0" xfId="63" applyFont="1" applyBorder="1" applyAlignment="1">
      <alignment horizontal="left" vertical="center"/>
      <protection/>
    </xf>
    <xf numFmtId="0" fontId="6" fillId="0" borderId="0" xfId="63" applyFont="1" applyBorder="1" applyAlignment="1">
      <alignment vertical="center"/>
      <protection/>
    </xf>
    <xf numFmtId="9" fontId="0" fillId="0" borderId="0" xfId="63" applyNumberFormat="1" applyFont="1" applyBorder="1" applyAlignment="1">
      <alignment horizontal="left" vertical="center"/>
      <protection/>
    </xf>
    <xf numFmtId="200" fontId="72" fillId="0" borderId="0" xfId="63" applyNumberFormat="1" applyFont="1" applyBorder="1">
      <alignment vertical="center"/>
      <protection/>
    </xf>
    <xf numFmtId="9" fontId="0" fillId="0" borderId="0" xfId="63" applyNumberFormat="1" applyFont="1" applyBorder="1">
      <alignment vertical="center"/>
      <protection/>
    </xf>
    <xf numFmtId="49" fontId="0" fillId="0" borderId="0" xfId="63" applyNumberFormat="1" applyFont="1" applyBorder="1" applyAlignment="1">
      <alignment horizontal="center" vertical="center"/>
      <protection/>
    </xf>
    <xf numFmtId="0" fontId="0" fillId="0" borderId="0" xfId="64" applyBorder="1">
      <alignment vertical="center"/>
      <protection/>
    </xf>
    <xf numFmtId="57" fontId="0" fillId="0" borderId="0" xfId="64" applyNumberFormat="1" applyFont="1" applyBorder="1" applyAlignment="1">
      <alignment vertical="center"/>
      <protection/>
    </xf>
    <xf numFmtId="14" fontId="0" fillId="0" borderId="0" xfId="63" applyNumberFormat="1" applyBorder="1" applyAlignment="1">
      <alignment vertical="center"/>
      <protection/>
    </xf>
    <xf numFmtId="0" fontId="0" fillId="0" borderId="0" xfId="64" applyFont="1" applyBorder="1">
      <alignment vertical="center"/>
      <protection/>
    </xf>
    <xf numFmtId="0" fontId="0" fillId="0" borderId="0" xfId="64" applyFont="1" applyBorder="1" applyAlignment="1">
      <alignment horizontal="left" vertical="center"/>
      <protection/>
    </xf>
    <xf numFmtId="0" fontId="0" fillId="0" borderId="0" xfId="64" applyFont="1" applyBorder="1" applyAlignment="1">
      <alignment vertical="center"/>
      <protection/>
    </xf>
    <xf numFmtId="0" fontId="6" fillId="0" borderId="0" xfId="64" applyFont="1" applyBorder="1" applyAlignment="1">
      <alignment vertical="center"/>
      <protection/>
    </xf>
    <xf numFmtId="0" fontId="6" fillId="0" borderId="0" xfId="64" applyFont="1" applyBorder="1" applyAlignment="1">
      <alignment horizontal="center" vertical="center"/>
      <protection/>
    </xf>
    <xf numFmtId="9" fontId="0" fillId="0" borderId="0" xfId="64" applyNumberFormat="1" applyFont="1" applyBorder="1" applyAlignment="1">
      <alignment horizontal="left" vertical="center"/>
      <protection/>
    </xf>
    <xf numFmtId="0" fontId="6" fillId="0" borderId="0" xfId="64" applyFont="1" applyFill="1" applyBorder="1" applyAlignment="1">
      <alignment vertical="center"/>
      <protection/>
    </xf>
    <xf numFmtId="200" fontId="0" fillId="0" borderId="0" xfId="64" applyNumberFormat="1" applyBorder="1">
      <alignment vertical="center"/>
      <protection/>
    </xf>
    <xf numFmtId="0" fontId="22" fillId="0" borderId="10" xfId="67" applyFont="1" applyBorder="1" applyAlignment="1">
      <alignment horizontal="center" vertical="center"/>
      <protection/>
    </xf>
    <xf numFmtId="0" fontId="22" fillId="0" borderId="18" xfId="67" applyFont="1" applyBorder="1" applyAlignment="1">
      <alignment horizontal="center" vertical="center"/>
      <protection/>
    </xf>
    <xf numFmtId="0" fontId="2" fillId="0" borderId="18" xfId="67" applyFont="1" applyBorder="1">
      <alignment vertical="center"/>
      <protection/>
    </xf>
    <xf numFmtId="0" fontId="23" fillId="0" borderId="18" xfId="67" applyFont="1" applyBorder="1" applyAlignment="1">
      <alignment horizontal="center" vertical="center"/>
      <protection/>
    </xf>
    <xf numFmtId="0" fontId="23" fillId="0" borderId="18" xfId="67" applyFont="1" applyBorder="1">
      <alignment vertical="center"/>
      <protection/>
    </xf>
    <xf numFmtId="0" fontId="22" fillId="0" borderId="13" xfId="67" applyFont="1" applyBorder="1" applyAlignment="1">
      <alignment horizontal="center" vertical="center"/>
      <protection/>
    </xf>
    <xf numFmtId="0" fontId="22" fillId="0" borderId="0" xfId="67" applyFont="1" applyBorder="1" applyAlignment="1">
      <alignment horizontal="center" vertical="center"/>
      <protection/>
    </xf>
    <xf numFmtId="0" fontId="2" fillId="0" borderId="0" xfId="67" applyFont="1" applyBorder="1">
      <alignment vertical="center"/>
      <protection/>
    </xf>
    <xf numFmtId="0" fontId="23" fillId="0" borderId="0" xfId="67" applyFont="1" applyBorder="1" applyAlignment="1">
      <alignment horizontal="center" vertical="center"/>
      <protection/>
    </xf>
    <xf numFmtId="0" fontId="23" fillId="0" borderId="0" xfId="67" applyFont="1" applyBorder="1">
      <alignment vertical="center"/>
      <protection/>
    </xf>
    <xf numFmtId="0" fontId="22" fillId="0" borderId="21" xfId="67" applyFont="1" applyBorder="1" applyAlignment="1">
      <alignment horizontal="center" vertical="center"/>
      <protection/>
    </xf>
    <xf numFmtId="0" fontId="22" fillId="0" borderId="22" xfId="67" applyFont="1" applyBorder="1" applyAlignment="1">
      <alignment horizontal="center" vertical="center"/>
      <protection/>
    </xf>
    <xf numFmtId="0" fontId="2" fillId="0" borderId="22" xfId="67" applyFont="1" applyBorder="1">
      <alignment vertical="center"/>
      <protection/>
    </xf>
    <xf numFmtId="0" fontId="23" fillId="0" borderId="22" xfId="67" applyFont="1" applyBorder="1" applyAlignment="1">
      <alignment horizontal="center" vertical="center"/>
      <protection/>
    </xf>
    <xf numFmtId="0" fontId="23" fillId="0" borderId="22" xfId="67" applyFont="1" applyBorder="1">
      <alignment vertical="center"/>
      <protection/>
    </xf>
    <xf numFmtId="49" fontId="2" fillId="0" borderId="17" xfId="67" applyNumberFormat="1" applyFont="1" applyBorder="1" applyAlignment="1">
      <alignment horizontal="center" vertical="center"/>
      <protection/>
    </xf>
    <xf numFmtId="49" fontId="2" fillId="0" borderId="11" xfId="67" applyNumberFormat="1" applyFont="1" applyBorder="1" applyAlignment="1">
      <alignment horizontal="center" vertical="center"/>
      <protection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67" applyNumberFormat="1" applyFont="1" applyBorder="1" applyAlignment="1">
      <alignment horizontal="center" vertical="center"/>
      <protection/>
    </xf>
    <xf numFmtId="49" fontId="2" fillId="0" borderId="12" xfId="0" applyNumberFormat="1" applyFont="1" applyBorder="1" applyAlignment="1">
      <alignment horizontal="center" vertical="center"/>
    </xf>
    <xf numFmtId="49" fontId="2" fillId="0" borderId="10" xfId="67" applyNumberFormat="1" applyFont="1" applyBorder="1" applyAlignment="1">
      <alignment horizontal="center" vertical="center"/>
      <protection/>
    </xf>
    <xf numFmtId="49" fontId="2" fillId="0" borderId="18" xfId="67" applyNumberFormat="1" applyFont="1" applyBorder="1" applyAlignment="1">
      <alignment horizontal="center" vertical="center"/>
      <protection/>
    </xf>
    <xf numFmtId="49" fontId="2" fillId="0" borderId="17" xfId="0" applyNumberFormat="1" applyFont="1" applyBorder="1" applyAlignment="1">
      <alignment horizontal="center" vertical="center"/>
    </xf>
    <xf numFmtId="49" fontId="2" fillId="0" borderId="13" xfId="67" applyNumberFormat="1" applyFont="1" applyBorder="1" applyAlignment="1">
      <alignment horizontal="center" vertical="center"/>
      <protection/>
    </xf>
    <xf numFmtId="49" fontId="2" fillId="0" borderId="0" xfId="67" applyNumberFormat="1" applyFont="1" applyBorder="1" applyAlignment="1">
      <alignment horizontal="center" vertical="center"/>
      <protection/>
    </xf>
    <xf numFmtId="49" fontId="2" fillId="0" borderId="0" xfId="0" applyNumberFormat="1" applyFont="1" applyBorder="1" applyAlignment="1">
      <alignment horizontal="center" vertical="center"/>
    </xf>
    <xf numFmtId="49" fontId="2" fillId="0" borderId="30" xfId="67" applyNumberFormat="1" applyFont="1" applyBorder="1" applyAlignment="1">
      <alignment horizontal="center" vertical="center"/>
      <protection/>
    </xf>
    <xf numFmtId="49" fontId="2" fillId="0" borderId="16" xfId="67" applyNumberFormat="1" applyFont="1" applyBorder="1" applyAlignment="1">
      <alignment horizontal="center" vertical="center"/>
      <protection/>
    </xf>
    <xf numFmtId="56" fontId="2" fillId="0" borderId="14" xfId="67" applyNumberFormat="1" applyFont="1" applyBorder="1" applyAlignment="1">
      <alignment horizontal="center" vertical="center"/>
      <protection/>
    </xf>
    <xf numFmtId="0" fontId="2" fillId="0" borderId="16" xfId="67" applyNumberFormat="1" applyFont="1" applyBorder="1" applyAlignment="1">
      <alignment horizontal="center" vertical="center"/>
      <protection/>
    </xf>
    <xf numFmtId="0" fontId="2" fillId="0" borderId="14" xfId="67" applyNumberFormat="1" applyFont="1" applyBorder="1" applyAlignment="1">
      <alignment horizontal="center" vertical="center"/>
      <protection/>
    </xf>
    <xf numFmtId="194" fontId="2" fillId="0" borderId="16" xfId="67" applyNumberFormat="1" applyFont="1" applyBorder="1" applyAlignment="1">
      <alignment horizontal="center" vertical="center"/>
      <protection/>
    </xf>
    <xf numFmtId="49" fontId="2" fillId="0" borderId="14" xfId="67" applyNumberFormat="1" applyFont="1" applyBorder="1" applyAlignment="1">
      <alignment horizontal="center" vertical="center"/>
      <protection/>
    </xf>
    <xf numFmtId="0" fontId="21" fillId="0" borderId="0" xfId="61" applyFont="1">
      <alignment vertical="center"/>
      <protection/>
    </xf>
    <xf numFmtId="0" fontId="0" fillId="0" borderId="0" xfId="61">
      <alignment vertical="center"/>
      <protection/>
    </xf>
    <xf numFmtId="0" fontId="0" fillId="0" borderId="0" xfId="61" applyFill="1" applyBorder="1">
      <alignment vertical="center"/>
      <protection/>
    </xf>
    <xf numFmtId="0" fontId="2" fillId="0" borderId="0" xfId="61" applyFont="1">
      <alignment vertical="center"/>
      <protection/>
    </xf>
    <xf numFmtId="0" fontId="3" fillId="0" borderId="0" xfId="61" applyFont="1">
      <alignment vertical="center"/>
      <protection/>
    </xf>
    <xf numFmtId="0" fontId="0" fillId="0" borderId="0" xfId="61" applyAlignment="1">
      <alignment vertical="top"/>
      <protection/>
    </xf>
    <xf numFmtId="0" fontId="0" fillId="0" borderId="31" xfId="61" applyBorder="1">
      <alignment vertical="center"/>
      <protection/>
    </xf>
    <xf numFmtId="0" fontId="3" fillId="0" borderId="32" xfId="61" applyFont="1" applyBorder="1">
      <alignment vertical="center"/>
      <protection/>
    </xf>
    <xf numFmtId="0" fontId="3" fillId="0" borderId="33" xfId="61" applyFont="1" applyBorder="1">
      <alignment vertical="center"/>
      <protection/>
    </xf>
    <xf numFmtId="0" fontId="0" fillId="0" borderId="34" xfId="6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5" xfId="61" applyFont="1" applyBorder="1">
      <alignment vertical="center"/>
      <protection/>
    </xf>
    <xf numFmtId="0" fontId="0" fillId="0" borderId="36" xfId="61" applyBorder="1">
      <alignment vertical="center"/>
      <protection/>
    </xf>
    <xf numFmtId="0" fontId="3" fillId="0" borderId="37" xfId="61" applyFont="1" applyBorder="1">
      <alignment vertical="center"/>
      <protection/>
    </xf>
    <xf numFmtId="0" fontId="3" fillId="0" borderId="38" xfId="61" applyFont="1" applyBorder="1">
      <alignment vertical="center"/>
      <protection/>
    </xf>
    <xf numFmtId="0" fontId="0" fillId="0" borderId="0" xfId="61" applyFill="1" applyBorder="1" applyAlignment="1">
      <alignment vertical="top"/>
      <protection/>
    </xf>
    <xf numFmtId="0" fontId="0" fillId="0" borderId="0" xfId="61" applyFont="1">
      <alignment vertical="center"/>
      <protection/>
    </xf>
    <xf numFmtId="0" fontId="3" fillId="0" borderId="39" xfId="61" applyFont="1" applyBorder="1">
      <alignment vertical="center"/>
      <protection/>
    </xf>
    <xf numFmtId="0" fontId="3" fillId="0" borderId="40" xfId="61" applyFont="1" applyBorder="1">
      <alignment vertical="center"/>
      <protection/>
    </xf>
    <xf numFmtId="0" fontId="0" fillId="0" borderId="41" xfId="61" applyFill="1" applyBorder="1" applyAlignment="1">
      <alignment vertical="center"/>
      <protection/>
    </xf>
    <xf numFmtId="0" fontId="3" fillId="0" borderId="42" xfId="61" applyFont="1" applyBorder="1">
      <alignment vertical="center"/>
      <protection/>
    </xf>
    <xf numFmtId="0" fontId="0" fillId="0" borderId="0" xfId="61" applyBorder="1">
      <alignment vertical="center"/>
      <protection/>
    </xf>
    <xf numFmtId="0" fontId="0" fillId="0" borderId="42" xfId="61" applyBorder="1">
      <alignment vertical="center"/>
      <protection/>
    </xf>
    <xf numFmtId="0" fontId="0" fillId="0" borderId="43" xfId="61" applyFill="1" applyBorder="1">
      <alignment vertical="center"/>
      <protection/>
    </xf>
    <xf numFmtId="0" fontId="3" fillId="0" borderId="44" xfId="61" applyFont="1" applyBorder="1">
      <alignment vertical="center"/>
      <protection/>
    </xf>
    <xf numFmtId="0" fontId="3" fillId="0" borderId="45" xfId="61" applyFont="1" applyBorder="1">
      <alignment vertical="center"/>
      <protection/>
    </xf>
    <xf numFmtId="0" fontId="0" fillId="0" borderId="46" xfId="61" applyFont="1" applyBorder="1">
      <alignment vertical="center"/>
      <protection/>
    </xf>
    <xf numFmtId="0" fontId="0" fillId="0" borderId="41" xfId="61" applyFont="1" applyBorder="1">
      <alignment vertical="center"/>
      <protection/>
    </xf>
    <xf numFmtId="0" fontId="0" fillId="0" borderId="41" xfId="61" applyFont="1" applyFill="1" applyBorder="1" applyAlignment="1">
      <alignment vertical="center"/>
      <protection/>
    </xf>
    <xf numFmtId="200" fontId="73" fillId="0" borderId="0" xfId="63" applyNumberFormat="1" applyFont="1" applyFill="1" applyBorder="1">
      <alignment vertical="center"/>
      <protection/>
    </xf>
    <xf numFmtId="200" fontId="73" fillId="0" borderId="0" xfId="63" applyNumberFormat="1" applyFont="1" applyBorder="1">
      <alignment vertical="center"/>
      <protection/>
    </xf>
    <xf numFmtId="0" fontId="0" fillId="0" borderId="0" xfId="63" applyFont="1" applyBorder="1" applyAlignment="1">
      <alignment horizontal="center" vertical="center" shrinkToFit="1"/>
      <protection/>
    </xf>
    <xf numFmtId="0" fontId="0" fillId="0" borderId="0" xfId="63" applyBorder="1" applyAlignment="1">
      <alignment horizontal="center" vertical="center" shrinkToFit="1"/>
      <protection/>
    </xf>
    <xf numFmtId="181" fontId="0" fillId="0" borderId="0" xfId="63" applyNumberFormat="1" applyBorder="1">
      <alignment vertical="center"/>
      <protection/>
    </xf>
    <xf numFmtId="0" fontId="73" fillId="0" borderId="0" xfId="63" applyFont="1" applyBorder="1" applyAlignment="1">
      <alignment vertical="center" shrinkToFit="1"/>
      <protection/>
    </xf>
    <xf numFmtId="0" fontId="9" fillId="0" borderId="0" xfId="63" applyFont="1" applyBorder="1">
      <alignment vertical="center"/>
      <protection/>
    </xf>
    <xf numFmtId="0" fontId="0" fillId="0" borderId="0" xfId="63" applyFill="1" applyBorder="1" applyAlignment="1">
      <alignment horizontal="center" vertical="center" shrinkToFit="1"/>
      <protection/>
    </xf>
    <xf numFmtId="0" fontId="9" fillId="0" borderId="0" xfId="64" applyFont="1" applyBorder="1">
      <alignment vertical="center"/>
      <protection/>
    </xf>
    <xf numFmtId="179" fontId="0" fillId="6" borderId="15" xfId="64" applyNumberFormat="1" applyFont="1" applyFill="1" applyBorder="1" applyAlignment="1" applyProtection="1">
      <alignment horizontal="center" vertical="center"/>
      <protection locked="0"/>
    </xf>
    <xf numFmtId="179" fontId="0" fillId="6" borderId="25" xfId="64" applyNumberFormat="1" applyFont="1" applyFill="1" applyBorder="1" applyAlignment="1" applyProtection="1">
      <alignment horizontal="center" vertical="center"/>
      <protection locked="0"/>
    </xf>
    <xf numFmtId="0" fontId="2" fillId="0" borderId="17" xfId="62" applyFont="1" applyBorder="1">
      <alignment vertical="center"/>
      <protection/>
    </xf>
    <xf numFmtId="0" fontId="2" fillId="0" borderId="12" xfId="62" applyFont="1" applyBorder="1">
      <alignment vertical="center"/>
      <protection/>
    </xf>
    <xf numFmtId="179" fontId="2" fillId="0" borderId="0" xfId="62" applyNumberFormat="1" applyFont="1">
      <alignment vertical="center"/>
      <protection/>
    </xf>
    <xf numFmtId="0" fontId="10" fillId="0" borderId="0" xfId="0" applyFont="1" applyFill="1" applyAlignment="1">
      <alignment/>
    </xf>
    <xf numFmtId="14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/>
    </xf>
    <xf numFmtId="0" fontId="9" fillId="6" borderId="0" xfId="62" applyFont="1" applyFill="1" applyAlignment="1">
      <alignment horizontal="center" vertical="center"/>
      <protection/>
    </xf>
    <xf numFmtId="179" fontId="2" fillId="0" borderId="0" xfId="62" applyNumberFormat="1" applyFont="1" applyFill="1">
      <alignment vertical="center"/>
      <protection/>
    </xf>
    <xf numFmtId="179" fontId="2" fillId="33" borderId="0" xfId="62" applyNumberFormat="1" applyFont="1" applyFill="1">
      <alignment vertical="center"/>
      <protection/>
    </xf>
    <xf numFmtId="182" fontId="2" fillId="33" borderId="47" xfId="62" applyNumberFormat="1" applyFont="1" applyFill="1" applyBorder="1" applyAlignment="1">
      <alignment vertical="center"/>
      <protection/>
    </xf>
    <xf numFmtId="0" fontId="2" fillId="33" borderId="0" xfId="62" applyFont="1" applyFill="1" applyAlignment="1">
      <alignment horizontal="center" vertical="center"/>
      <protection/>
    </xf>
    <xf numFmtId="0" fontId="0" fillId="0" borderId="0" xfId="64" applyNumberFormat="1" applyFont="1" applyBorder="1" applyAlignment="1">
      <alignment horizontal="left" vertical="center"/>
      <protection/>
    </xf>
    <xf numFmtId="0" fontId="2" fillId="3" borderId="0" xfId="62" applyFont="1" applyFill="1" applyBorder="1">
      <alignment vertical="center"/>
      <protection/>
    </xf>
    <xf numFmtId="0" fontId="2" fillId="6" borderId="15" xfId="62" applyFont="1" applyFill="1" applyBorder="1" applyProtection="1">
      <alignment vertical="center"/>
      <protection locked="0"/>
    </xf>
    <xf numFmtId="0" fontId="0" fillId="0" borderId="0" xfId="63" applyBorder="1" applyAlignment="1">
      <alignment horizontal="left" vertical="center"/>
      <protection/>
    </xf>
    <xf numFmtId="14" fontId="0" fillId="6" borderId="15" xfId="63" applyNumberFormat="1" applyFill="1" applyBorder="1" applyAlignment="1" applyProtection="1">
      <alignment horizontal="left" vertical="center"/>
      <protection locked="0"/>
    </xf>
    <xf numFmtId="0" fontId="0" fillId="3" borderId="25" xfId="64" applyFont="1" applyFill="1" applyBorder="1" applyAlignment="1">
      <alignment horizontal="center" vertical="center"/>
      <protection/>
    </xf>
    <xf numFmtId="0" fontId="0" fillId="3" borderId="48" xfId="64" applyFont="1" applyFill="1" applyBorder="1" applyAlignment="1">
      <alignment horizontal="center" vertical="center"/>
      <protection/>
    </xf>
    <xf numFmtId="0" fontId="0" fillId="3" borderId="15" xfId="64" applyFont="1" applyFill="1" applyBorder="1" applyAlignment="1">
      <alignment horizontal="center" vertical="center"/>
      <protection/>
    </xf>
    <xf numFmtId="0" fontId="0" fillId="3" borderId="24" xfId="64" applyFont="1" applyFill="1" applyBorder="1" applyAlignment="1">
      <alignment horizontal="center" vertical="center"/>
      <protection/>
    </xf>
    <xf numFmtId="0" fontId="0" fillId="3" borderId="49" xfId="64" applyFont="1" applyFill="1" applyBorder="1" applyAlignment="1">
      <alignment horizontal="center" vertical="center"/>
      <protection/>
    </xf>
    <xf numFmtId="0" fontId="0" fillId="3" borderId="15" xfId="64" applyFont="1" applyFill="1" applyBorder="1" applyAlignment="1">
      <alignment horizontal="left" vertical="center" indent="1"/>
      <protection/>
    </xf>
    <xf numFmtId="0" fontId="2" fillId="3" borderId="50" xfId="62" applyFont="1" applyFill="1" applyBorder="1">
      <alignment vertical="center"/>
      <protection/>
    </xf>
    <xf numFmtId="0" fontId="2" fillId="3" borderId="51" xfId="62" applyFont="1" applyFill="1" applyBorder="1">
      <alignment vertical="center"/>
      <protection/>
    </xf>
    <xf numFmtId="0" fontId="2" fillId="3" borderId="52" xfId="62" applyFont="1" applyFill="1" applyBorder="1">
      <alignment vertical="center"/>
      <protection/>
    </xf>
    <xf numFmtId="0" fontId="2" fillId="3" borderId="53" xfId="62" applyFont="1" applyFill="1" applyBorder="1">
      <alignment vertical="center"/>
      <protection/>
    </xf>
    <xf numFmtId="0" fontId="2" fillId="3" borderId="54" xfId="62" applyFont="1" applyFill="1" applyBorder="1">
      <alignment vertical="center"/>
      <protection/>
    </xf>
    <xf numFmtId="0" fontId="2" fillId="3" borderId="55" xfId="62" applyFont="1" applyFill="1" applyBorder="1">
      <alignment vertical="center"/>
      <protection/>
    </xf>
    <xf numFmtId="0" fontId="2" fillId="3" borderId="56" xfId="62" applyFont="1" applyFill="1" applyBorder="1">
      <alignment vertical="center"/>
      <protection/>
    </xf>
    <xf numFmtId="0" fontId="2" fillId="3" borderId="57" xfId="62" applyFont="1" applyFill="1" applyBorder="1">
      <alignment vertical="center"/>
      <protection/>
    </xf>
    <xf numFmtId="0" fontId="2" fillId="0" borderId="15" xfId="62" applyFont="1" applyBorder="1" applyAlignment="1">
      <alignment horizontal="center" vertical="center"/>
      <protection/>
    </xf>
    <xf numFmtId="0" fontId="2" fillId="0" borderId="11" xfId="62" applyFont="1" applyBorder="1">
      <alignment vertical="center"/>
      <protection/>
    </xf>
    <xf numFmtId="0" fontId="0" fillId="0" borderId="18" xfId="64" applyBorder="1">
      <alignment vertical="center"/>
      <protection/>
    </xf>
    <xf numFmtId="0" fontId="0" fillId="3" borderId="15" xfId="63" applyFont="1" applyFill="1" applyBorder="1" applyAlignment="1">
      <alignment horizontal="center" vertical="center"/>
      <protection/>
    </xf>
    <xf numFmtId="0" fontId="0" fillId="3" borderId="25" xfId="63" applyFont="1" applyFill="1" applyBorder="1" applyAlignment="1">
      <alignment horizontal="center" vertical="center"/>
      <protection/>
    </xf>
    <xf numFmtId="200" fontId="0" fillId="6" borderId="15" xfId="64" applyNumberFormat="1" applyFont="1" applyFill="1" applyBorder="1" applyAlignment="1" applyProtection="1">
      <alignment horizontal="center" vertical="center"/>
      <protection locked="0"/>
    </xf>
    <xf numFmtId="200" fontId="0" fillId="6" borderId="0" xfId="64" applyNumberFormat="1" applyFont="1" applyFill="1" applyBorder="1" applyAlignment="1" applyProtection="1">
      <alignment horizontal="center" vertical="center"/>
      <protection locked="0"/>
    </xf>
    <xf numFmtId="200" fontId="0" fillId="6" borderId="24" xfId="64" applyNumberFormat="1" applyFont="1" applyFill="1" applyBorder="1" applyAlignment="1" applyProtection="1">
      <alignment horizontal="center" vertical="center"/>
      <protection locked="0"/>
    </xf>
    <xf numFmtId="200" fontId="0" fillId="6" borderId="11" xfId="64" applyNumberFormat="1" applyFont="1" applyFill="1" applyBorder="1" applyAlignment="1" applyProtection="1">
      <alignment horizontal="center" vertical="center"/>
      <protection locked="0"/>
    </xf>
    <xf numFmtId="0" fontId="0" fillId="6" borderId="22" xfId="64" applyFont="1" applyFill="1" applyBorder="1" applyAlignment="1" applyProtection="1">
      <alignment horizontal="center" vertical="center"/>
      <protection locked="0"/>
    </xf>
    <xf numFmtId="0" fontId="0" fillId="6" borderId="15" xfId="64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/>
    </xf>
    <xf numFmtId="14" fontId="24" fillId="0" borderId="0" xfId="0" applyNumberFormat="1" applyFont="1" applyFill="1" applyBorder="1" applyAlignment="1">
      <alignment/>
    </xf>
    <xf numFmtId="0" fontId="24" fillId="0" borderId="0" xfId="62" applyFont="1" applyFill="1" applyBorder="1" applyAlignment="1">
      <alignment horizontal="right" vertical="center"/>
      <protection/>
    </xf>
    <xf numFmtId="0" fontId="24" fillId="0" borderId="0" xfId="62" applyFont="1" applyFill="1" applyBorder="1" applyAlignment="1">
      <alignment vertical="center"/>
      <protection/>
    </xf>
    <xf numFmtId="10" fontId="24" fillId="0" borderId="0" xfId="0" applyNumberFormat="1" applyFont="1" applyFill="1" applyBorder="1" applyAlignment="1">
      <alignment/>
    </xf>
    <xf numFmtId="0" fontId="24" fillId="0" borderId="0" xfId="62" applyNumberFormat="1" applyFont="1" applyFill="1" applyBorder="1" applyAlignment="1">
      <alignment vertical="center"/>
      <protection/>
    </xf>
    <xf numFmtId="179" fontId="2" fillId="6" borderId="15" xfId="62" applyNumberFormat="1" applyFont="1" applyFill="1" applyBorder="1" applyProtection="1">
      <alignment vertical="center"/>
      <protection locked="0"/>
    </xf>
    <xf numFmtId="182" fontId="2" fillId="33" borderId="0" xfId="62" applyNumberFormat="1" applyFont="1" applyFill="1">
      <alignment vertical="center"/>
      <protection/>
    </xf>
    <xf numFmtId="0" fontId="2" fillId="0" borderId="0" xfId="62" applyFont="1" applyFill="1" applyBorder="1" applyAlignment="1" applyProtection="1">
      <alignment vertical="center"/>
      <protection locked="0"/>
    </xf>
    <xf numFmtId="11" fontId="8" fillId="0" borderId="15" xfId="62" applyNumberFormat="1" applyFont="1" applyFill="1" applyBorder="1" applyAlignment="1">
      <alignment horizontal="center" vertical="center" shrinkToFit="1"/>
      <protection/>
    </xf>
    <xf numFmtId="0" fontId="8" fillId="0" borderId="15" xfId="62" applyFont="1" applyFill="1" applyBorder="1" applyAlignment="1">
      <alignment horizontal="center" vertical="center"/>
      <protection/>
    </xf>
    <xf numFmtId="179" fontId="0" fillId="33" borderId="58" xfId="63" applyNumberFormat="1" applyFont="1" applyFill="1" applyBorder="1">
      <alignment vertical="center"/>
      <protection/>
    </xf>
    <xf numFmtId="178" fontId="0" fillId="33" borderId="12" xfId="63" applyNumberFormat="1" applyFont="1" applyFill="1" applyBorder="1">
      <alignment vertical="center"/>
      <protection/>
    </xf>
    <xf numFmtId="181" fontId="0" fillId="33" borderId="15" xfId="63" applyNumberFormat="1" applyFill="1" applyBorder="1">
      <alignment vertical="center"/>
      <protection/>
    </xf>
    <xf numFmtId="181" fontId="0" fillId="33" borderId="24" xfId="63" applyNumberFormat="1" applyFill="1" applyBorder="1">
      <alignment vertical="center"/>
      <protection/>
    </xf>
    <xf numFmtId="181" fontId="0" fillId="33" borderId="48" xfId="63" applyNumberFormat="1" applyFill="1" applyBorder="1">
      <alignment vertical="center"/>
      <protection/>
    </xf>
    <xf numFmtId="0" fontId="0" fillId="33" borderId="0" xfId="63" applyFont="1" applyFill="1" applyBorder="1" applyAlignment="1" applyProtection="1">
      <alignment horizontal="center" vertical="center"/>
      <protection/>
    </xf>
    <xf numFmtId="179" fontId="0" fillId="33" borderId="0" xfId="63" applyNumberFormat="1" applyFont="1" applyFill="1" applyBorder="1" applyProtection="1">
      <alignment vertical="center"/>
      <protection/>
    </xf>
    <xf numFmtId="200" fontId="0" fillId="33" borderId="15" xfId="64" applyNumberFormat="1" applyFont="1" applyFill="1" applyBorder="1" applyAlignment="1" applyProtection="1">
      <alignment horizontal="center" vertical="center"/>
      <protection/>
    </xf>
    <xf numFmtId="200" fontId="0" fillId="33" borderId="17" xfId="64" applyNumberFormat="1" applyFont="1" applyFill="1" applyBorder="1" applyAlignment="1" applyProtection="1">
      <alignment horizontal="center" vertical="center"/>
      <protection/>
    </xf>
    <xf numFmtId="179" fontId="0" fillId="33" borderId="0" xfId="64" applyNumberFormat="1" applyFont="1" applyFill="1" applyBorder="1" applyAlignment="1" applyProtection="1">
      <alignment horizontal="center" vertical="center"/>
      <protection/>
    </xf>
    <xf numFmtId="10" fontId="0" fillId="33" borderId="15" xfId="64" applyNumberFormat="1" applyFont="1" applyFill="1" applyBorder="1" applyAlignment="1" applyProtection="1">
      <alignment horizontal="center" vertical="center"/>
      <protection/>
    </xf>
    <xf numFmtId="179" fontId="0" fillId="33" borderId="48" xfId="64" applyNumberFormat="1" applyFont="1" applyFill="1" applyBorder="1" applyAlignment="1" applyProtection="1">
      <alignment horizontal="center" vertical="center"/>
      <protection/>
    </xf>
    <xf numFmtId="10" fontId="0" fillId="33" borderId="12" xfId="64" applyNumberFormat="1" applyFont="1" applyFill="1" applyBorder="1" applyAlignment="1" applyProtection="1">
      <alignment horizontal="center" vertical="center"/>
      <protection/>
    </xf>
    <xf numFmtId="200" fontId="0" fillId="33" borderId="12" xfId="64" applyNumberFormat="1" applyFont="1" applyFill="1" applyBorder="1" applyAlignment="1" applyProtection="1">
      <alignment horizontal="center" vertical="center"/>
      <protection/>
    </xf>
    <xf numFmtId="179" fontId="0" fillId="33" borderId="47" xfId="64" applyNumberFormat="1" applyFont="1" applyFill="1" applyBorder="1" applyAlignment="1" applyProtection="1">
      <alignment horizontal="center" vertical="center"/>
      <protection/>
    </xf>
    <xf numFmtId="0" fontId="0" fillId="33" borderId="15" xfId="64" applyFont="1" applyFill="1" applyBorder="1" applyAlignment="1" applyProtection="1">
      <alignment horizontal="center" vertical="center"/>
      <protection/>
    </xf>
    <xf numFmtId="0" fontId="0" fillId="33" borderId="12" xfId="64" applyFont="1" applyFill="1" applyBorder="1" applyAlignment="1" applyProtection="1">
      <alignment horizontal="center" vertical="center"/>
      <protection/>
    </xf>
    <xf numFmtId="0" fontId="0" fillId="33" borderId="22" xfId="64" applyFont="1" applyFill="1" applyBorder="1" applyAlignment="1" applyProtection="1">
      <alignment horizontal="center" vertical="center"/>
      <protection/>
    </xf>
    <xf numFmtId="179" fontId="0" fillId="33" borderId="15" xfId="64" applyNumberFormat="1" applyFont="1" applyFill="1" applyBorder="1" applyAlignment="1" applyProtection="1">
      <alignment horizontal="center" vertical="center"/>
      <protection/>
    </xf>
    <xf numFmtId="10" fontId="74" fillId="33" borderId="15" xfId="64" applyNumberFormat="1" applyFont="1" applyFill="1" applyBorder="1" applyAlignment="1" applyProtection="1">
      <alignment horizontal="center" vertical="center"/>
      <protection/>
    </xf>
    <xf numFmtId="179" fontId="0" fillId="6" borderId="12" xfId="63" applyNumberFormat="1" applyFont="1" applyFill="1" applyBorder="1" applyProtection="1">
      <alignment vertical="center"/>
      <protection locked="0"/>
    </xf>
    <xf numFmtId="179" fontId="0" fillId="6" borderId="21" xfId="63" applyNumberFormat="1" applyFont="1" applyFill="1" applyBorder="1" applyProtection="1">
      <alignment vertical="center"/>
      <protection locked="0"/>
    </xf>
    <xf numFmtId="14" fontId="2" fillId="6" borderId="15" xfId="62" applyNumberFormat="1" applyFont="1" applyFill="1" applyBorder="1" applyAlignment="1" applyProtection="1">
      <alignment horizontal="left" vertical="center" shrinkToFit="1"/>
      <protection locked="0"/>
    </xf>
    <xf numFmtId="195" fontId="2" fillId="6" borderId="15" xfId="62" applyNumberFormat="1" applyFont="1" applyFill="1" applyBorder="1" applyAlignment="1" applyProtection="1">
      <alignment vertical="center"/>
      <protection locked="0"/>
    </xf>
    <xf numFmtId="0" fontId="0" fillId="6" borderId="22" xfId="64" applyFont="1" applyFill="1" applyBorder="1" applyAlignment="1" applyProtection="1">
      <alignment horizontal="center" vertical="center"/>
      <protection/>
    </xf>
    <xf numFmtId="0" fontId="0" fillId="3" borderId="15" xfId="64" applyFont="1" applyFill="1" applyBorder="1" applyAlignment="1">
      <alignment horizontal="center" vertical="center"/>
      <protection/>
    </xf>
    <xf numFmtId="0" fontId="2" fillId="6" borderId="15" xfId="62" applyFont="1" applyFill="1" applyBorder="1" applyAlignment="1" applyProtection="1">
      <alignment horizontal="left" vertical="center" shrinkToFit="1"/>
      <protection locked="0"/>
    </xf>
    <xf numFmtId="0" fontId="2" fillId="6" borderId="25" xfId="62" applyFont="1" applyFill="1" applyBorder="1" applyAlignment="1" applyProtection="1">
      <alignment horizontal="center" vertical="center" shrinkToFit="1"/>
      <protection locked="0"/>
    </xf>
    <xf numFmtId="0" fontId="2" fillId="0" borderId="0" xfId="62" applyFont="1" applyBorder="1" applyAlignment="1">
      <alignment vertical="center" shrinkToFit="1"/>
      <protection/>
    </xf>
    <xf numFmtId="0" fontId="2" fillId="6" borderId="15" xfId="62" applyFont="1" applyFill="1" applyBorder="1" applyAlignment="1" applyProtection="1">
      <alignment horizontal="center" vertical="center" shrinkToFit="1"/>
      <protection locked="0"/>
    </xf>
    <xf numFmtId="179" fontId="0" fillId="6" borderId="12" xfId="63" applyNumberFormat="1" applyFont="1" applyFill="1" applyBorder="1" applyProtection="1">
      <alignment vertical="center"/>
      <protection locked="0"/>
    </xf>
    <xf numFmtId="0" fontId="0" fillId="6" borderId="15" xfId="63" applyFont="1" applyFill="1" applyBorder="1" applyAlignment="1" applyProtection="1">
      <alignment horizontal="left" vertical="center"/>
      <protection locked="0"/>
    </xf>
    <xf numFmtId="0" fontId="0" fillId="3" borderId="12" xfId="63" applyFont="1" applyFill="1" applyBorder="1" applyAlignment="1">
      <alignment horizontal="center" vertical="center"/>
      <protection/>
    </xf>
    <xf numFmtId="0" fontId="0" fillId="3" borderId="15" xfId="64" applyFont="1" applyFill="1" applyBorder="1" applyAlignment="1">
      <alignment horizontal="left" vertical="center" indent="1"/>
      <protection/>
    </xf>
    <xf numFmtId="200" fontId="0" fillId="0" borderId="0" xfId="64" applyNumberFormat="1" applyFont="1" applyBorder="1">
      <alignment vertical="center"/>
      <protection/>
    </xf>
    <xf numFmtId="0" fontId="2" fillId="0" borderId="47" xfId="62" applyFont="1" applyBorder="1" applyAlignment="1">
      <alignment horizontal="left" vertical="center"/>
      <protection/>
    </xf>
    <xf numFmtId="0" fontId="2" fillId="33" borderId="47" xfId="62" applyFont="1" applyFill="1" applyBorder="1" applyAlignment="1">
      <alignment vertical="center"/>
      <protection/>
    </xf>
    <xf numFmtId="0" fontId="0" fillId="0" borderId="0" xfId="62" applyFont="1">
      <alignment vertical="center"/>
      <protection/>
    </xf>
    <xf numFmtId="0" fontId="5" fillId="0" borderId="0" xfId="61" applyFont="1" applyAlignment="1">
      <alignment horizontal="center" vertical="center" wrapText="1"/>
      <protection/>
    </xf>
    <xf numFmtId="0" fontId="0" fillId="0" borderId="11" xfId="66" applyBorder="1" applyAlignment="1">
      <alignment horizontal="center" vertical="center" textRotation="255"/>
      <protection/>
    </xf>
    <xf numFmtId="0" fontId="0" fillId="0" borderId="12" xfId="66" applyBorder="1" applyAlignment="1">
      <alignment horizontal="center" vertical="center" textRotation="255"/>
      <protection/>
    </xf>
    <xf numFmtId="0" fontId="0" fillId="0" borderId="17" xfId="66" applyBorder="1" applyAlignment="1">
      <alignment horizontal="center" vertical="center" textRotation="255"/>
      <protection/>
    </xf>
    <xf numFmtId="0" fontId="0" fillId="0" borderId="17" xfId="66" applyFont="1" applyBorder="1" applyAlignment="1">
      <alignment horizontal="center" vertical="center" textRotation="255"/>
      <protection/>
    </xf>
    <xf numFmtId="0" fontId="0" fillId="0" borderId="12" xfId="66" applyFont="1" applyBorder="1" applyAlignment="1">
      <alignment horizontal="center" vertical="center" textRotation="255"/>
      <protection/>
    </xf>
    <xf numFmtId="0" fontId="0" fillId="0" borderId="11" xfId="66" applyFont="1" applyBorder="1" applyAlignment="1">
      <alignment horizontal="center" vertical="center" textRotation="255"/>
      <protection/>
    </xf>
    <xf numFmtId="0" fontId="2" fillId="0" borderId="17" xfId="67" applyFont="1" applyBorder="1" applyAlignment="1">
      <alignment horizontal="center" vertical="center"/>
      <protection/>
    </xf>
    <xf numFmtId="0" fontId="2" fillId="0" borderId="12" xfId="67" applyFont="1" applyBorder="1" applyAlignment="1">
      <alignment horizontal="center" vertical="center"/>
      <protection/>
    </xf>
    <xf numFmtId="0" fontId="2" fillId="0" borderId="11" xfId="67" applyFont="1" applyBorder="1" applyAlignment="1">
      <alignment horizontal="center" vertical="center" textRotation="255"/>
      <protection/>
    </xf>
    <xf numFmtId="0" fontId="2" fillId="0" borderId="12" xfId="67" applyFont="1" applyBorder="1" applyAlignment="1">
      <alignment horizontal="center" vertical="center" textRotation="255"/>
      <protection/>
    </xf>
    <xf numFmtId="0" fontId="2" fillId="0" borderId="18" xfId="67" applyFont="1" applyBorder="1" applyAlignment="1">
      <alignment horizontal="center" vertical="center"/>
      <protection/>
    </xf>
    <xf numFmtId="0" fontId="2" fillId="0" borderId="0" xfId="67" applyFont="1" applyBorder="1" applyAlignment="1">
      <alignment horizontal="center" vertical="center"/>
      <protection/>
    </xf>
    <xf numFmtId="0" fontId="2" fillId="0" borderId="22" xfId="67" applyFont="1" applyBorder="1" applyAlignment="1">
      <alignment horizontal="center" vertical="center"/>
      <protection/>
    </xf>
    <xf numFmtId="0" fontId="70" fillId="0" borderId="18" xfId="67" applyFont="1" applyBorder="1" applyAlignment="1">
      <alignment horizontal="center" vertical="center"/>
      <protection/>
    </xf>
    <xf numFmtId="0" fontId="70" fillId="0" borderId="19" xfId="67" applyFont="1" applyBorder="1" applyAlignment="1">
      <alignment horizontal="center" vertical="center"/>
      <protection/>
    </xf>
    <xf numFmtId="0" fontId="70" fillId="0" borderId="0" xfId="67" applyFont="1" applyBorder="1" applyAlignment="1">
      <alignment horizontal="center" vertical="center"/>
      <protection/>
    </xf>
    <xf numFmtId="0" fontId="70" fillId="0" borderId="20" xfId="67" applyFont="1" applyBorder="1" applyAlignment="1">
      <alignment horizontal="center" vertical="center"/>
      <protection/>
    </xf>
    <xf numFmtId="0" fontId="70" fillId="0" borderId="22" xfId="67" applyFont="1" applyBorder="1" applyAlignment="1">
      <alignment horizontal="center" vertical="center"/>
      <protection/>
    </xf>
    <xf numFmtId="0" fontId="70" fillId="0" borderId="47" xfId="67" applyFont="1" applyBorder="1" applyAlignment="1">
      <alignment horizontal="center" vertical="center"/>
      <protection/>
    </xf>
    <xf numFmtId="0" fontId="2" fillId="0" borderId="17" xfId="67" applyFont="1" applyBorder="1" applyAlignment="1">
      <alignment horizontal="center" vertical="center" textRotation="255"/>
      <protection/>
    </xf>
    <xf numFmtId="0" fontId="2" fillId="0" borderId="16" xfId="67" applyFont="1" applyBorder="1" applyAlignment="1">
      <alignment horizontal="center" vertical="center" textRotation="255"/>
      <protection/>
    </xf>
    <xf numFmtId="0" fontId="2" fillId="34" borderId="25" xfId="67" applyFont="1" applyFill="1" applyBorder="1" applyAlignment="1">
      <alignment horizontal="left" vertical="center"/>
      <protection/>
    </xf>
    <xf numFmtId="0" fontId="2" fillId="34" borderId="24" xfId="67" applyFont="1" applyFill="1" applyBorder="1" applyAlignment="1">
      <alignment horizontal="left" vertical="center"/>
      <protection/>
    </xf>
    <xf numFmtId="0" fontId="2" fillId="34" borderId="48" xfId="67" applyFont="1" applyFill="1" applyBorder="1" applyAlignment="1">
      <alignment horizontal="left" vertical="center"/>
      <protection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34" borderId="13" xfId="67" applyFont="1" applyFill="1" applyBorder="1" applyAlignment="1">
      <alignment horizontal="left" vertical="center"/>
      <protection/>
    </xf>
    <xf numFmtId="0" fontId="2" fillId="34" borderId="0" xfId="67" applyFont="1" applyFill="1" applyBorder="1" applyAlignment="1">
      <alignment horizontal="left" vertical="center"/>
      <protection/>
    </xf>
    <xf numFmtId="0" fontId="2" fillId="34" borderId="20" xfId="67" applyFont="1" applyFill="1" applyBorder="1" applyAlignment="1">
      <alignment horizontal="left" vertical="center"/>
      <protection/>
    </xf>
    <xf numFmtId="49" fontId="2" fillId="0" borderId="10" xfId="67" applyNumberFormat="1" applyFont="1" applyBorder="1" applyAlignment="1">
      <alignment horizontal="center" vertical="center"/>
      <protection/>
    </xf>
    <xf numFmtId="49" fontId="2" fillId="0" borderId="18" xfId="67" applyNumberFormat="1" applyFont="1" applyBorder="1" applyAlignment="1">
      <alignment horizontal="center" vertical="center"/>
      <protection/>
    </xf>
    <xf numFmtId="49" fontId="2" fillId="0" borderId="19" xfId="67" applyNumberFormat="1" applyFont="1" applyBorder="1" applyAlignment="1">
      <alignment horizontal="center" vertical="center"/>
      <protection/>
    </xf>
    <xf numFmtId="49" fontId="2" fillId="0" borderId="21" xfId="67" applyNumberFormat="1" applyFont="1" applyBorder="1" applyAlignment="1">
      <alignment horizontal="center" vertical="center"/>
      <protection/>
    </xf>
    <xf numFmtId="49" fontId="2" fillId="0" borderId="22" xfId="67" applyNumberFormat="1" applyFont="1" applyBorder="1" applyAlignment="1">
      <alignment horizontal="center" vertical="center"/>
      <protection/>
    </xf>
    <xf numFmtId="49" fontId="2" fillId="0" borderId="47" xfId="67" applyNumberFormat="1" applyFont="1" applyBorder="1" applyAlignment="1">
      <alignment horizontal="center" vertical="center"/>
      <protection/>
    </xf>
    <xf numFmtId="49" fontId="70" fillId="0" borderId="10" xfId="67" applyNumberFormat="1" applyFont="1" applyBorder="1" applyAlignment="1">
      <alignment horizontal="center" vertical="center"/>
      <protection/>
    </xf>
    <xf numFmtId="49" fontId="70" fillId="0" borderId="18" xfId="67" applyNumberFormat="1" applyFont="1" applyBorder="1" applyAlignment="1">
      <alignment horizontal="center" vertical="center"/>
      <protection/>
    </xf>
    <xf numFmtId="49" fontId="70" fillId="0" borderId="19" xfId="67" applyNumberFormat="1" applyFont="1" applyBorder="1" applyAlignment="1">
      <alignment horizontal="center" vertical="center"/>
      <protection/>
    </xf>
    <xf numFmtId="49" fontId="70" fillId="0" borderId="21" xfId="67" applyNumberFormat="1" applyFont="1" applyBorder="1" applyAlignment="1">
      <alignment horizontal="center" vertical="center"/>
      <protection/>
    </xf>
    <xf numFmtId="49" fontId="70" fillId="0" borderId="22" xfId="67" applyNumberFormat="1" applyFont="1" applyBorder="1" applyAlignment="1">
      <alignment horizontal="center" vertical="center"/>
      <protection/>
    </xf>
    <xf numFmtId="49" fontId="70" fillId="0" borderId="47" xfId="67" applyNumberFormat="1" applyFont="1" applyBorder="1" applyAlignment="1">
      <alignment horizontal="center" vertical="center"/>
      <protection/>
    </xf>
    <xf numFmtId="49" fontId="2" fillId="0" borderId="25" xfId="67" applyNumberFormat="1" applyFont="1" applyBorder="1" applyAlignment="1">
      <alignment horizontal="center" vertical="center"/>
      <protection/>
    </xf>
    <xf numFmtId="49" fontId="2" fillId="0" borderId="24" xfId="67" applyNumberFormat="1" applyFont="1" applyBorder="1" applyAlignment="1">
      <alignment horizontal="center" vertical="center"/>
      <protection/>
    </xf>
    <xf numFmtId="49" fontId="2" fillId="0" borderId="48" xfId="67" applyNumberFormat="1" applyFont="1" applyBorder="1" applyAlignment="1">
      <alignment horizontal="center" vertical="center"/>
      <protection/>
    </xf>
    <xf numFmtId="0" fontId="12" fillId="0" borderId="0" xfId="62" applyFont="1" applyAlignment="1" applyProtection="1">
      <alignment horizontal="center" vertical="center"/>
      <protection locked="0"/>
    </xf>
    <xf numFmtId="14" fontId="2" fillId="6" borderId="21" xfId="62" applyNumberFormat="1" applyFont="1" applyFill="1" applyBorder="1" applyAlignment="1" applyProtection="1">
      <alignment horizontal="left" vertical="center" shrinkToFit="1"/>
      <protection locked="0"/>
    </xf>
    <xf numFmtId="14" fontId="2" fillId="6" borderId="47" xfId="62" applyNumberFormat="1" applyFont="1" applyFill="1" applyBorder="1" applyAlignment="1" applyProtection="1">
      <alignment horizontal="left" vertical="center" shrinkToFit="1"/>
      <protection locked="0"/>
    </xf>
    <xf numFmtId="0" fontId="2" fillId="6" borderId="25" xfId="62" applyFont="1" applyFill="1" applyBorder="1" applyAlignment="1" applyProtection="1">
      <alignment horizontal="left" vertical="center" shrinkToFit="1"/>
      <protection locked="0"/>
    </xf>
    <xf numFmtId="0" fontId="2" fillId="6" borderId="48" xfId="62" applyFont="1" applyFill="1" applyBorder="1" applyAlignment="1" applyProtection="1">
      <alignment horizontal="left" vertical="center" shrinkToFit="1"/>
      <protection locked="0"/>
    </xf>
    <xf numFmtId="194" fontId="2" fillId="6" borderId="25" xfId="62" applyNumberFormat="1" applyFont="1" applyFill="1" applyBorder="1" applyAlignment="1" applyProtection="1">
      <alignment horizontal="left" vertical="center" shrinkToFit="1"/>
      <protection locked="0"/>
    </xf>
    <xf numFmtId="194" fontId="2" fillId="6" borderId="48" xfId="62" applyNumberFormat="1" applyFont="1" applyFill="1" applyBorder="1" applyAlignment="1" applyProtection="1">
      <alignment horizontal="left" vertical="center" shrinkToFit="1"/>
      <protection locked="0"/>
    </xf>
    <xf numFmtId="0" fontId="2" fillId="0" borderId="25" xfId="62" applyFont="1" applyBorder="1" applyAlignment="1">
      <alignment horizontal="right" vertical="center" shrinkToFit="1"/>
      <protection/>
    </xf>
    <xf numFmtId="0" fontId="0" fillId="0" borderId="48" xfId="0" applyBorder="1" applyAlignment="1">
      <alignment horizontal="right" vertical="center" shrinkToFit="1"/>
    </xf>
    <xf numFmtId="0" fontId="2" fillId="6" borderId="25" xfId="62" applyFont="1" applyFill="1" applyBorder="1" applyAlignment="1" applyProtection="1">
      <alignment horizontal="left" vertical="center"/>
      <protection locked="0"/>
    </xf>
    <xf numFmtId="0" fontId="2" fillId="6" borderId="48" xfId="62" applyFont="1" applyFill="1" applyBorder="1" applyAlignment="1" applyProtection="1">
      <alignment horizontal="left" vertical="center"/>
      <protection locked="0"/>
    </xf>
    <xf numFmtId="0" fontId="0" fillId="0" borderId="17" xfId="63" applyFont="1" applyBorder="1" applyAlignment="1">
      <alignment horizontal="center" vertical="center" shrinkToFit="1"/>
      <protection/>
    </xf>
    <xf numFmtId="0" fontId="0" fillId="0" borderId="12" xfId="63" applyBorder="1" applyAlignment="1">
      <alignment horizontal="center" vertical="center" shrinkToFit="1"/>
      <protection/>
    </xf>
    <xf numFmtId="0" fontId="0" fillId="0" borderId="19" xfId="63" applyFont="1" applyBorder="1" applyAlignment="1">
      <alignment horizontal="center" vertical="center" shrinkToFit="1"/>
      <protection/>
    </xf>
    <xf numFmtId="0" fontId="0" fillId="0" borderId="47" xfId="63" applyBorder="1" applyAlignment="1">
      <alignment horizontal="center" vertical="center" shrinkToFit="1"/>
      <protection/>
    </xf>
    <xf numFmtId="14" fontId="0" fillId="6" borderId="15" xfId="63" applyNumberFormat="1" applyFont="1" applyFill="1" applyBorder="1" applyAlignment="1" applyProtection="1">
      <alignment horizontal="left" vertical="center"/>
      <protection locked="0"/>
    </xf>
    <xf numFmtId="0" fontId="0" fillId="6" borderId="15" xfId="63" applyFont="1" applyFill="1" applyBorder="1" applyAlignment="1" applyProtection="1">
      <alignment horizontal="left" vertical="center"/>
      <protection locked="0"/>
    </xf>
    <xf numFmtId="0" fontId="0" fillId="3" borderId="15" xfId="63" applyFont="1" applyFill="1" applyBorder="1" applyAlignment="1">
      <alignment horizontal="center" vertical="center"/>
      <protection/>
    </xf>
    <xf numFmtId="0" fontId="0" fillId="3" borderId="25" xfId="63" applyFont="1" applyFill="1" applyBorder="1" applyAlignment="1">
      <alignment horizontal="center" vertical="center"/>
      <protection/>
    </xf>
    <xf numFmtId="0" fontId="0" fillId="3" borderId="49" xfId="63" applyFont="1" applyFill="1" applyBorder="1" applyAlignment="1">
      <alignment horizontal="center" vertical="center" shrinkToFit="1"/>
      <protection/>
    </xf>
    <xf numFmtId="14" fontId="0" fillId="6" borderId="25" xfId="63" applyNumberFormat="1" applyFill="1" applyBorder="1" applyAlignment="1" applyProtection="1">
      <alignment horizontal="left" vertical="center"/>
      <protection locked="0"/>
    </xf>
    <xf numFmtId="14" fontId="0" fillId="6" borderId="48" xfId="63" applyNumberFormat="1" applyFill="1" applyBorder="1" applyAlignment="1" applyProtection="1">
      <alignment horizontal="left" vertical="center"/>
      <protection locked="0"/>
    </xf>
    <xf numFmtId="0" fontId="0" fillId="6" borderId="25" xfId="63" applyFont="1" applyFill="1" applyBorder="1" applyAlignment="1" applyProtection="1">
      <alignment horizontal="left" vertical="center"/>
      <protection locked="0"/>
    </xf>
    <xf numFmtId="0" fontId="0" fillId="6" borderId="48" xfId="63" applyFont="1" applyFill="1" applyBorder="1" applyAlignment="1" applyProtection="1">
      <alignment horizontal="left" vertical="center"/>
      <protection locked="0"/>
    </xf>
    <xf numFmtId="0" fontId="0" fillId="3" borderId="15" xfId="63" applyFont="1" applyFill="1" applyBorder="1" applyAlignment="1">
      <alignment horizontal="center" vertical="center" shrinkToFit="1"/>
      <protection/>
    </xf>
    <xf numFmtId="0" fontId="0" fillId="6" borderId="15" xfId="64" applyNumberFormat="1" applyFont="1" applyFill="1" applyBorder="1" applyAlignment="1" applyProtection="1">
      <alignment horizontal="left" vertical="center"/>
      <protection locked="0"/>
    </xf>
    <xf numFmtId="0" fontId="0" fillId="6" borderId="59" xfId="64" applyFont="1" applyFill="1" applyBorder="1" applyAlignment="1" applyProtection="1">
      <alignment horizontal="center" vertical="center"/>
      <protection locked="0"/>
    </xf>
    <xf numFmtId="0" fontId="0" fillId="6" borderId="60" xfId="64" applyFont="1" applyFill="1" applyBorder="1" applyAlignment="1" applyProtection="1">
      <alignment horizontal="center" vertical="center"/>
      <protection locked="0"/>
    </xf>
    <xf numFmtId="0" fontId="0" fillId="6" borderId="58" xfId="64" applyFont="1" applyFill="1" applyBorder="1" applyAlignment="1" applyProtection="1">
      <alignment horizontal="center" vertical="center"/>
      <protection locked="0"/>
    </xf>
    <xf numFmtId="0" fontId="0" fillId="6" borderId="17" xfId="64" applyFont="1" applyFill="1" applyBorder="1" applyAlignment="1" applyProtection="1">
      <alignment horizontal="center" vertical="center"/>
      <protection locked="0"/>
    </xf>
    <xf numFmtId="0" fontId="0" fillId="6" borderId="11" xfId="64" applyFont="1" applyFill="1" applyBorder="1" applyAlignment="1" applyProtection="1">
      <alignment horizontal="center" vertical="center"/>
      <protection locked="0"/>
    </xf>
    <xf numFmtId="0" fontId="0" fillId="6" borderId="12" xfId="64" applyFont="1" applyFill="1" applyBorder="1" applyAlignment="1" applyProtection="1">
      <alignment horizontal="center" vertical="center"/>
      <protection locked="0"/>
    </xf>
    <xf numFmtId="0" fontId="0" fillId="3" borderId="17" xfId="64" applyFont="1" applyFill="1" applyBorder="1" applyAlignment="1">
      <alignment horizontal="center" vertical="center"/>
      <protection/>
    </xf>
    <xf numFmtId="0" fontId="0" fillId="3" borderId="12" xfId="64" applyFont="1" applyFill="1" applyBorder="1" applyAlignment="1">
      <alignment horizontal="center" vertical="center"/>
      <protection/>
    </xf>
    <xf numFmtId="0" fontId="0" fillId="3" borderId="25" xfId="64" applyFont="1" applyFill="1" applyBorder="1" applyAlignment="1">
      <alignment horizontal="center" vertical="center"/>
      <protection/>
    </xf>
    <xf numFmtId="0" fontId="0" fillId="3" borderId="24" xfId="64" applyFont="1" applyFill="1" applyBorder="1" applyAlignment="1">
      <alignment horizontal="center" vertical="center"/>
      <protection/>
    </xf>
    <xf numFmtId="0" fontId="0" fillId="3" borderId="61" xfId="64" applyFont="1" applyFill="1" applyBorder="1" applyAlignment="1">
      <alignment horizontal="center" vertical="center"/>
      <protection/>
    </xf>
    <xf numFmtId="0" fontId="0" fillId="3" borderId="62" xfId="64" applyFont="1" applyFill="1" applyBorder="1" applyAlignment="1">
      <alignment horizontal="center" vertical="center"/>
      <protection/>
    </xf>
    <xf numFmtId="0" fontId="0" fillId="3" borderId="48" xfId="64" applyFont="1" applyFill="1" applyBorder="1" applyAlignment="1">
      <alignment horizontal="center" vertical="center"/>
      <protection/>
    </xf>
    <xf numFmtId="14" fontId="0" fillId="6" borderId="15" xfId="64" applyNumberFormat="1" applyFont="1" applyFill="1" applyBorder="1" applyAlignment="1" applyProtection="1">
      <alignment horizontal="left" vertical="center"/>
      <protection locked="0"/>
    </xf>
    <xf numFmtId="55" fontId="0" fillId="0" borderId="0" xfId="61" applyNumberFormat="1" applyFont="1">
      <alignment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21年度" xfId="67"/>
    <cellStyle name="Followed Hyperlink" xfId="68"/>
    <cellStyle name="良い" xfId="69"/>
  </cellStyles>
  <dxfs count="10">
    <dxf>
      <font>
        <b val="0"/>
        <i val="0"/>
        <name val="ＭＳ Ｐゴシック"/>
        <color rgb="FFC00000"/>
      </font>
    </dxf>
    <dxf>
      <font>
        <b val="0"/>
        <i val="0"/>
        <name val="ＭＳ Ｐゴシック"/>
        <color rgb="FF0070C0"/>
      </font>
    </dxf>
    <dxf>
      <font>
        <color theme="3" tint="0.3999499976634979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ont>
        <color rgb="FFFF0000"/>
      </font>
      <border/>
    </dxf>
    <dxf>
      <font>
        <color theme="3" tint="0.3999499976634979"/>
      </font>
      <border/>
    </dxf>
    <dxf>
      <font>
        <b val="0"/>
        <i val="0"/>
        <color rgb="FF0070C0"/>
      </font>
      <border/>
    </dxf>
    <dxf>
      <font>
        <b val="0"/>
        <i val="0"/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タイマの安定性および再現性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1975"/>
          <c:w val="0.7905"/>
          <c:h val="0.78475"/>
        </c:manualLayout>
      </c:layout>
      <c:lineChart>
        <c:grouping val="standard"/>
        <c:varyColors val="0"/>
        <c:ser>
          <c:idx val="1"/>
          <c:order val="1"/>
          <c:tx>
            <c:v>UCL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'タイマの安定性・再現性'!$B$13:$K$13</c:f>
              <c:numCache/>
            </c:numRef>
          </c:cat>
          <c:val>
            <c:numRef>
              <c:f>'タイマの安定性・再現性'!$O$12:$X$12</c:f>
              <c:numCache/>
            </c:numRef>
          </c:val>
          <c:smooth val="0"/>
        </c:ser>
        <c:ser>
          <c:idx val="2"/>
          <c:order val="2"/>
          <c:tx>
            <c:v>LCL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'タイマの安定性・再現性'!$B$13:$K$13</c:f>
              <c:numCache/>
            </c:numRef>
          </c:cat>
          <c:val>
            <c:numRef>
              <c:f>'タイマの安定性・再現性'!$O$13:$X$13</c:f>
              <c:numCache/>
            </c:numRef>
          </c:val>
          <c:smooth val="0"/>
        </c:ser>
        <c:ser>
          <c:idx val="3"/>
          <c:order val="3"/>
          <c:tx>
            <c:v>ave.+1SD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'タイマの安定性・再現性'!$B$13:$K$13</c:f>
              <c:numCache/>
            </c:numRef>
          </c:cat>
          <c:val>
            <c:numRef>
              <c:f>'タイマの安定性・再現性'!$O$14:$X$14</c:f>
              <c:numCache/>
            </c:numRef>
          </c:val>
          <c:smooth val="0"/>
        </c:ser>
        <c:ser>
          <c:idx val="4"/>
          <c:order val="4"/>
          <c:tx>
            <c:v>ave.-1SD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'タイマの安定性・再現性'!$B$13:$K$13</c:f>
              <c:numCache/>
            </c:numRef>
          </c:cat>
          <c:val>
            <c:numRef>
              <c:f>'タイマの安定性・再現性'!$O$15:$X$15</c:f>
              <c:numCache/>
            </c:numRef>
          </c:val>
          <c:smooth val="0"/>
        </c:ser>
        <c:marker val="1"/>
        <c:axId val="50758864"/>
        <c:axId val="54176593"/>
      </c:lineChart>
      <c:scatterChart>
        <c:scatterStyle val="lineMarker"/>
        <c:varyColors val="0"/>
        <c:ser>
          <c:idx val="0"/>
          <c:order val="0"/>
          <c:tx>
            <c:v>測定値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'タイマの安定性・再現性'!$B$13:$K$13</c:f>
              <c:numCache/>
            </c:numRef>
          </c:xVal>
          <c:yVal>
            <c:numRef>
              <c:f>'タイマの安定性・再現性'!$B$14:$K$14</c:f>
              <c:numCache/>
            </c:numRef>
          </c:yVal>
          <c:smooth val="0"/>
        </c:ser>
        <c:axId val="50758864"/>
        <c:axId val="54176593"/>
      </c:scatterChart>
      <c:catAx>
        <c:axId val="5075886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76593"/>
        <c:crosses val="autoZero"/>
        <c:auto val="1"/>
        <c:lblOffset val="100"/>
        <c:tickLblSkip val="1"/>
        <c:noMultiLvlLbl val="0"/>
      </c:catAx>
      <c:valAx>
        <c:axId val="541765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588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425"/>
          <c:y val="0.9175"/>
          <c:w val="0.712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0000_ "/>
              <c:spPr>
                <a:noFill/>
                <a:ln w="3175">
                  <a:noFill/>
                </a:ln>
              </c:spPr>
            </c:trendlineLbl>
          </c:trendline>
          <c:xVal>
            <c:strLit>
              <c:ptCount val="5"/>
              <c:pt idx="4">
                <c:v>○ アイソセンタ指示点チェック</c:v>
              </c:pt>
            </c:strLit>
          </c:xVal>
          <c:yVal>
            <c:numLit>
              <c:ptCount val="5"/>
              <c:pt idx="4">
                <c:v>0</c:v>
              </c:pt>
            </c:numLit>
          </c:yVal>
          <c:smooth val="0"/>
        </c:ser>
        <c:axId val="17827290"/>
        <c:axId val="26227883"/>
      </c:scatterChart>
      <c:valAx>
        <c:axId val="17827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27883"/>
        <c:crosses val="autoZero"/>
        <c:crossBetween val="midCat"/>
        <c:dispUnits/>
      </c:valAx>
      <c:valAx>
        <c:axId val="26227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272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タイマの直線性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2875"/>
          <c:w val="0.984"/>
          <c:h val="0.87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'タイマの直線性'!$B$13:$F$13</c:f>
              <c:numCache/>
            </c:numRef>
          </c:xVal>
          <c:yVal>
            <c:numRef>
              <c:f>'タイマの直線性'!$B$14:$F$14</c:f>
              <c:numCache/>
            </c:numRef>
          </c:yVal>
          <c:smooth val="0"/>
        </c:ser>
        <c:axId val="34724356"/>
        <c:axId val="44083749"/>
      </c:scatterChart>
      <c:valAx>
        <c:axId val="3472435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83749"/>
        <c:crosses val="autoZero"/>
        <c:crossBetween val="midCat"/>
        <c:dispUnits/>
      </c:valAx>
      <c:valAx>
        <c:axId val="440837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2435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10.emf" /><Relationship Id="rId6" Type="http://schemas.openxmlformats.org/officeDocument/2006/relationships/image" Target="../media/image11.emf" /><Relationship Id="rId7" Type="http://schemas.openxmlformats.org/officeDocument/2006/relationships/image" Target="../media/image8.emf" /><Relationship Id="rId8" Type="http://schemas.openxmlformats.org/officeDocument/2006/relationships/image" Target="../media/image7.emf" /><Relationship Id="rId9" Type="http://schemas.openxmlformats.org/officeDocument/2006/relationships/image" Target="../media/image1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5.emf" /><Relationship Id="rId3" Type="http://schemas.openxmlformats.org/officeDocument/2006/relationships/image" Target="../media/image16.emf" /><Relationship Id="rId4" Type="http://schemas.openxmlformats.org/officeDocument/2006/relationships/image" Target="../media/image17.emf" /><Relationship Id="rId5" Type="http://schemas.openxmlformats.org/officeDocument/2006/relationships/image" Target="../media/image18.emf" /><Relationship Id="rId6" Type="http://schemas.openxmlformats.org/officeDocument/2006/relationships/image" Target="../media/image19.emf" /><Relationship Id="rId7" Type="http://schemas.openxmlformats.org/officeDocument/2006/relationships/image" Target="../media/image20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9.emf" /><Relationship Id="rId4" Type="http://schemas.openxmlformats.org/officeDocument/2006/relationships/image" Target="../media/image8.emf" /><Relationship Id="rId5" Type="http://schemas.openxmlformats.org/officeDocument/2006/relationships/image" Target="../media/image7.emf" /><Relationship Id="rId6" Type="http://schemas.openxmlformats.org/officeDocument/2006/relationships/image" Target="../media/image6.emf" /><Relationship Id="rId7" Type="http://schemas.openxmlformats.org/officeDocument/2006/relationships/image" Target="../media/image4.emf" /><Relationship Id="rId8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19</xdr:row>
      <xdr:rowOff>76200</xdr:rowOff>
    </xdr:from>
    <xdr:ext cx="4105275" cy="1343025"/>
    <xdr:sp>
      <xdr:nvSpPr>
        <xdr:cNvPr id="1" name="正方形/長方形 2"/>
        <xdr:cNvSpPr>
          <a:spLocks/>
        </xdr:cNvSpPr>
      </xdr:nvSpPr>
      <xdr:spPr>
        <a:xfrm rot="19962363">
          <a:off x="1047750" y="3876675"/>
          <a:ext cx="410527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0" b="1" i="0" u="none" baseline="0">
              <a:solidFill>
                <a:srgbClr val="333399"/>
              </a:solidFill>
            </a:rPr>
            <a:t>SUMPLE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1181100</xdr:colOff>
      <xdr:row>5</xdr:row>
      <xdr:rowOff>228600</xdr:rowOff>
    </xdr:from>
    <xdr:to>
      <xdr:col>11</xdr:col>
      <xdr:colOff>28575</xdr:colOff>
      <xdr:row>14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343400" y="1466850"/>
          <a:ext cx="4791075" cy="2028825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962025</xdr:colOff>
      <xdr:row>4</xdr:row>
      <xdr:rowOff>161925</xdr:rowOff>
    </xdr:from>
    <xdr:to>
      <xdr:col>5</xdr:col>
      <xdr:colOff>180975</xdr:colOff>
      <xdr:row>5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24325" y="1152525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7:10</a:t>
          </a:r>
        </a:p>
      </xdr:txBody>
    </xdr:sp>
    <xdr:clientData/>
  </xdr:twoCellAnchor>
  <xdr:twoCellAnchor>
    <xdr:from>
      <xdr:col>5</xdr:col>
      <xdr:colOff>219075</xdr:colOff>
      <xdr:row>4</xdr:row>
      <xdr:rowOff>161925</xdr:rowOff>
    </xdr:from>
    <xdr:to>
      <xdr:col>5</xdr:col>
      <xdr:colOff>571500</xdr:colOff>
      <xdr:row>5</xdr:row>
      <xdr:rowOff>114300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11525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7:40</a:t>
          </a:r>
        </a:p>
      </xdr:txBody>
    </xdr:sp>
    <xdr:clientData/>
  </xdr:twoCellAnchor>
  <xdr:twoCellAnchor>
    <xdr:from>
      <xdr:col>5</xdr:col>
      <xdr:colOff>295275</xdr:colOff>
      <xdr:row>6</xdr:row>
      <xdr:rowOff>171450</xdr:rowOff>
    </xdr:from>
    <xdr:to>
      <xdr:col>10</xdr:col>
      <xdr:colOff>171450</xdr:colOff>
      <xdr:row>13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4657725" y="1657350"/>
          <a:ext cx="3829050" cy="16002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762000</xdr:colOff>
      <xdr:row>4</xdr:row>
      <xdr:rowOff>161925</xdr:rowOff>
    </xdr:from>
    <xdr:to>
      <xdr:col>10</xdr:col>
      <xdr:colOff>371475</xdr:colOff>
      <xdr:row>5</xdr:row>
      <xdr:rowOff>123825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286750" y="115252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17:00</a:t>
          </a:r>
        </a:p>
      </xdr:txBody>
    </xdr:sp>
    <xdr:clientData/>
  </xdr:twoCellAnchor>
  <xdr:twoCellAnchor>
    <xdr:from>
      <xdr:col>4</xdr:col>
      <xdr:colOff>1190625</xdr:colOff>
      <xdr:row>10</xdr:row>
      <xdr:rowOff>19050</xdr:rowOff>
    </xdr:from>
    <xdr:to>
      <xdr:col>5</xdr:col>
      <xdr:colOff>295275</xdr:colOff>
      <xdr:row>10</xdr:row>
      <xdr:rowOff>19050</xdr:rowOff>
    </xdr:to>
    <xdr:sp>
      <xdr:nvSpPr>
        <xdr:cNvPr id="6" name="Line 6"/>
        <xdr:cNvSpPr>
          <a:spLocks/>
        </xdr:cNvSpPr>
      </xdr:nvSpPr>
      <xdr:spPr>
        <a:xfrm>
          <a:off x="4352925" y="2495550"/>
          <a:ext cx="304800" cy="0"/>
        </a:xfrm>
        <a:prstGeom prst="line">
          <a:avLst/>
        </a:prstGeom>
        <a:noFill/>
        <a:ln w="25400" cmpd="sng">
          <a:solidFill>
            <a:srgbClr val="FF505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9</xdr:row>
      <xdr:rowOff>228600</xdr:rowOff>
    </xdr:from>
    <xdr:to>
      <xdr:col>11</xdr:col>
      <xdr:colOff>19050</xdr:colOff>
      <xdr:row>9</xdr:row>
      <xdr:rowOff>228600</xdr:rowOff>
    </xdr:to>
    <xdr:sp>
      <xdr:nvSpPr>
        <xdr:cNvPr id="7" name="Line 7"/>
        <xdr:cNvSpPr>
          <a:spLocks/>
        </xdr:cNvSpPr>
      </xdr:nvSpPr>
      <xdr:spPr>
        <a:xfrm>
          <a:off x="8496300" y="2457450"/>
          <a:ext cx="628650" cy="0"/>
        </a:xfrm>
        <a:prstGeom prst="line">
          <a:avLst/>
        </a:prstGeom>
        <a:noFill/>
        <a:ln w="25400" cmpd="sng">
          <a:solidFill>
            <a:srgbClr val="0070C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0</xdr:colOff>
      <xdr:row>9</xdr:row>
      <xdr:rowOff>47625</xdr:rowOff>
    </xdr:from>
    <xdr:ext cx="3952875" cy="1352550"/>
    <xdr:sp>
      <xdr:nvSpPr>
        <xdr:cNvPr id="8" name="正方形/長方形 8"/>
        <xdr:cNvSpPr>
          <a:spLocks/>
        </xdr:cNvSpPr>
      </xdr:nvSpPr>
      <xdr:spPr>
        <a:xfrm rot="19962363">
          <a:off x="2371725" y="2276475"/>
          <a:ext cx="395287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0" b="1" i="0" u="none" baseline="0">
              <a:solidFill>
                <a:srgbClr val="333399"/>
              </a:solidFill>
            </a:rPr>
            <a:t>SUMPLE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866775</xdr:colOff>
      <xdr:row>7</xdr:row>
      <xdr:rowOff>28575</xdr:rowOff>
    </xdr:from>
    <xdr:ext cx="3943350" cy="1343025"/>
    <xdr:sp>
      <xdr:nvSpPr>
        <xdr:cNvPr id="1" name="正方形/長方形 2"/>
        <xdr:cNvSpPr>
          <a:spLocks/>
        </xdr:cNvSpPr>
      </xdr:nvSpPr>
      <xdr:spPr>
        <a:xfrm rot="19962363">
          <a:off x="9648825" y="2028825"/>
          <a:ext cx="394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0" b="1" i="0" u="none" baseline="0">
              <a:solidFill>
                <a:srgbClr val="333399"/>
              </a:solidFill>
            </a:rPr>
            <a:t>SUMPLE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23</xdr:row>
      <xdr:rowOff>38100</xdr:rowOff>
    </xdr:from>
    <xdr:to>
      <xdr:col>2</xdr:col>
      <xdr:colOff>476250</xdr:colOff>
      <xdr:row>23</xdr:row>
      <xdr:rowOff>371475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6400800"/>
          <a:ext cx="371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22</xdr:row>
      <xdr:rowOff>38100</xdr:rowOff>
    </xdr:from>
    <xdr:to>
      <xdr:col>2</xdr:col>
      <xdr:colOff>476250</xdr:colOff>
      <xdr:row>22</xdr:row>
      <xdr:rowOff>371475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6019800"/>
          <a:ext cx="371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21</xdr:row>
      <xdr:rowOff>38100</xdr:rowOff>
    </xdr:from>
    <xdr:to>
      <xdr:col>2</xdr:col>
      <xdr:colOff>476250</xdr:colOff>
      <xdr:row>21</xdr:row>
      <xdr:rowOff>371475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5638800"/>
          <a:ext cx="371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428625</xdr:colOff>
      <xdr:row>8</xdr:row>
      <xdr:rowOff>114300</xdr:rowOff>
    </xdr:from>
    <xdr:ext cx="3971925" cy="1343025"/>
    <xdr:sp>
      <xdr:nvSpPr>
        <xdr:cNvPr id="4" name="正方形/長方形 23"/>
        <xdr:cNvSpPr>
          <a:spLocks/>
        </xdr:cNvSpPr>
      </xdr:nvSpPr>
      <xdr:spPr>
        <a:xfrm rot="19962363">
          <a:off x="10258425" y="2247900"/>
          <a:ext cx="397192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0" b="1" i="0" u="none" baseline="0">
              <a:solidFill>
                <a:srgbClr val="333399"/>
              </a:solidFill>
            </a:rPr>
            <a:t>SUMPLE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27</xdr:row>
      <xdr:rowOff>142875</xdr:rowOff>
    </xdr:from>
    <xdr:to>
      <xdr:col>6</xdr:col>
      <xdr:colOff>171450</xdr:colOff>
      <xdr:row>29</xdr:row>
      <xdr:rowOff>38100</xdr:rowOff>
    </xdr:to>
    <xdr:pic>
      <xdr:nvPicPr>
        <xdr:cNvPr id="1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5476875"/>
          <a:ext cx="352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29</xdr:row>
      <xdr:rowOff>152400</xdr:rowOff>
    </xdr:from>
    <xdr:to>
      <xdr:col>2</xdr:col>
      <xdr:colOff>180975</xdr:colOff>
      <xdr:row>31</xdr:row>
      <xdr:rowOff>47625</xdr:rowOff>
    </xdr:to>
    <xdr:pic>
      <xdr:nvPicPr>
        <xdr:cNvPr id="2" name="図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5867400"/>
          <a:ext cx="352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22</xdr:row>
      <xdr:rowOff>9525</xdr:rowOff>
    </xdr:from>
    <xdr:to>
      <xdr:col>2</xdr:col>
      <xdr:colOff>742950</xdr:colOff>
      <xdr:row>23</xdr:row>
      <xdr:rowOff>85725</xdr:rowOff>
    </xdr:to>
    <xdr:pic>
      <xdr:nvPicPr>
        <xdr:cNvPr id="3" name="図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76425" y="4391025"/>
          <a:ext cx="352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15</xdr:row>
      <xdr:rowOff>95250</xdr:rowOff>
    </xdr:from>
    <xdr:to>
      <xdr:col>5</xdr:col>
      <xdr:colOff>552450</xdr:colOff>
      <xdr:row>16</xdr:row>
      <xdr:rowOff>180975</xdr:rowOff>
    </xdr:to>
    <xdr:pic>
      <xdr:nvPicPr>
        <xdr:cNvPr id="4" name="図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0" y="3143250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15</xdr:row>
      <xdr:rowOff>95250</xdr:rowOff>
    </xdr:from>
    <xdr:to>
      <xdr:col>2</xdr:col>
      <xdr:colOff>561975</xdr:colOff>
      <xdr:row>16</xdr:row>
      <xdr:rowOff>180975</xdr:rowOff>
    </xdr:to>
    <xdr:pic>
      <xdr:nvPicPr>
        <xdr:cNvPr id="5" name="図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85925" y="3143250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5</xdr:row>
      <xdr:rowOff>104775</xdr:rowOff>
    </xdr:from>
    <xdr:to>
      <xdr:col>6</xdr:col>
      <xdr:colOff>552450</xdr:colOff>
      <xdr:row>7</xdr:row>
      <xdr:rowOff>0</xdr:rowOff>
    </xdr:to>
    <xdr:pic>
      <xdr:nvPicPr>
        <xdr:cNvPr id="6" name="図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48200" y="1247775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31</xdr:row>
      <xdr:rowOff>152400</xdr:rowOff>
    </xdr:from>
    <xdr:to>
      <xdr:col>2</xdr:col>
      <xdr:colOff>180975</xdr:colOff>
      <xdr:row>33</xdr:row>
      <xdr:rowOff>47625</xdr:rowOff>
    </xdr:to>
    <xdr:pic>
      <xdr:nvPicPr>
        <xdr:cNvPr id="7" name="図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14450" y="6248400"/>
          <a:ext cx="352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33</xdr:row>
      <xdr:rowOff>142875</xdr:rowOff>
    </xdr:from>
    <xdr:to>
      <xdr:col>2</xdr:col>
      <xdr:colOff>190500</xdr:colOff>
      <xdr:row>35</xdr:row>
      <xdr:rowOff>38100</xdr:rowOff>
    </xdr:to>
    <xdr:pic>
      <xdr:nvPicPr>
        <xdr:cNvPr id="8" name="図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14450" y="6619875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35</xdr:row>
      <xdr:rowOff>133350</xdr:rowOff>
    </xdr:from>
    <xdr:to>
      <xdr:col>2</xdr:col>
      <xdr:colOff>190500</xdr:colOff>
      <xdr:row>37</xdr:row>
      <xdr:rowOff>28575</xdr:rowOff>
    </xdr:to>
    <xdr:pic>
      <xdr:nvPicPr>
        <xdr:cNvPr id="9" name="図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14450" y="6991350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37</xdr:row>
      <xdr:rowOff>142875</xdr:rowOff>
    </xdr:from>
    <xdr:to>
      <xdr:col>2</xdr:col>
      <xdr:colOff>190500</xdr:colOff>
      <xdr:row>39</xdr:row>
      <xdr:rowOff>38100</xdr:rowOff>
    </xdr:to>
    <xdr:pic>
      <xdr:nvPicPr>
        <xdr:cNvPr id="10" name="図 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23975" y="7381875"/>
          <a:ext cx="352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523875</xdr:colOff>
      <xdr:row>11</xdr:row>
      <xdr:rowOff>171450</xdr:rowOff>
    </xdr:from>
    <xdr:ext cx="4000500" cy="1343025"/>
    <xdr:sp>
      <xdr:nvSpPr>
        <xdr:cNvPr id="11" name="正方形/長方形 14"/>
        <xdr:cNvSpPr>
          <a:spLocks/>
        </xdr:cNvSpPr>
      </xdr:nvSpPr>
      <xdr:spPr>
        <a:xfrm rot="19962363">
          <a:off x="6467475" y="2457450"/>
          <a:ext cx="40005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0" b="1" i="0" u="none" baseline="0">
              <a:solidFill>
                <a:srgbClr val="333399"/>
              </a:solidFill>
            </a:rPr>
            <a:t>SUMPLE</a:t>
          </a:r>
        </a:p>
      </xdr:txBody>
    </xdr:sp>
    <xdr:clientData/>
  </xdr:oneCellAnchor>
  <xdr:twoCellAnchor editAs="oneCell">
    <xdr:from>
      <xdr:col>5</xdr:col>
      <xdr:colOff>400050</xdr:colOff>
      <xdr:row>22</xdr:row>
      <xdr:rowOff>9525</xdr:rowOff>
    </xdr:from>
    <xdr:to>
      <xdr:col>6</xdr:col>
      <xdr:colOff>9525</xdr:colOff>
      <xdr:row>23</xdr:row>
      <xdr:rowOff>85725</xdr:rowOff>
    </xdr:to>
    <xdr:pic>
      <xdr:nvPicPr>
        <xdr:cNvPr id="12" name="図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4391025"/>
          <a:ext cx="352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15</xdr:row>
      <xdr:rowOff>228600</xdr:rowOff>
    </xdr:from>
    <xdr:to>
      <xdr:col>8</xdr:col>
      <xdr:colOff>9525</xdr:colOff>
      <xdr:row>27</xdr:row>
      <xdr:rowOff>228600</xdr:rowOff>
    </xdr:to>
    <xdr:graphicFrame>
      <xdr:nvGraphicFramePr>
        <xdr:cNvPr id="1" name="グラフ 3"/>
        <xdr:cNvGraphicFramePr/>
      </xdr:nvGraphicFramePr>
      <xdr:xfrm>
        <a:off x="600075" y="3657600"/>
        <a:ext cx="5048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152400</xdr:colOff>
      <xdr:row>14</xdr:row>
      <xdr:rowOff>180975</xdr:rowOff>
    </xdr:from>
    <xdr:to>
      <xdr:col>9</xdr:col>
      <xdr:colOff>504825</xdr:colOff>
      <xdr:row>16</xdr:row>
      <xdr:rowOff>0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3381375"/>
          <a:ext cx="352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14</xdr:row>
      <xdr:rowOff>180975</xdr:rowOff>
    </xdr:from>
    <xdr:to>
      <xdr:col>10</xdr:col>
      <xdr:colOff>495300</xdr:colOff>
      <xdr:row>16</xdr:row>
      <xdr:rowOff>0</xdr:rowOff>
    </xdr:to>
    <xdr:pic>
      <xdr:nvPicPr>
        <xdr:cNvPr id="3" name="図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5175" y="3381375"/>
          <a:ext cx="352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14</xdr:row>
      <xdr:rowOff>180975</xdr:rowOff>
    </xdr:from>
    <xdr:to>
      <xdr:col>11</xdr:col>
      <xdr:colOff>504825</xdr:colOff>
      <xdr:row>16</xdr:row>
      <xdr:rowOff>0</xdr:rowOff>
    </xdr:to>
    <xdr:pic>
      <xdr:nvPicPr>
        <xdr:cNvPr id="4" name="図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91450" y="3381375"/>
          <a:ext cx="352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14</xdr:row>
      <xdr:rowOff>180975</xdr:rowOff>
    </xdr:from>
    <xdr:to>
      <xdr:col>12</xdr:col>
      <xdr:colOff>504825</xdr:colOff>
      <xdr:row>16</xdr:row>
      <xdr:rowOff>0</xdr:rowOff>
    </xdr:to>
    <xdr:pic>
      <xdr:nvPicPr>
        <xdr:cNvPr id="5" name="図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58200" y="3381375"/>
          <a:ext cx="352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16</xdr:row>
      <xdr:rowOff>76200</xdr:rowOff>
    </xdr:from>
    <xdr:to>
      <xdr:col>2</xdr:col>
      <xdr:colOff>209550</xdr:colOff>
      <xdr:row>17</xdr:row>
      <xdr:rowOff>123825</xdr:rowOff>
    </xdr:to>
    <xdr:pic>
      <xdr:nvPicPr>
        <xdr:cNvPr id="6" name="図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95425" y="3733800"/>
          <a:ext cx="352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352425</xdr:colOff>
      <xdr:row>12</xdr:row>
      <xdr:rowOff>47625</xdr:rowOff>
    </xdr:to>
    <xdr:pic>
      <xdr:nvPicPr>
        <xdr:cNvPr id="7" name="図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39050" y="2514600"/>
          <a:ext cx="352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352425</xdr:colOff>
      <xdr:row>12</xdr:row>
      <xdr:rowOff>47625</xdr:rowOff>
    </xdr:to>
    <xdr:pic>
      <xdr:nvPicPr>
        <xdr:cNvPr id="8" name="図 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05800" y="2514600"/>
          <a:ext cx="352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47625</xdr:colOff>
      <xdr:row>10</xdr:row>
      <xdr:rowOff>57150</xdr:rowOff>
    </xdr:from>
    <xdr:ext cx="4010025" cy="1352550"/>
    <xdr:sp>
      <xdr:nvSpPr>
        <xdr:cNvPr id="9" name="正方形/長方形 11"/>
        <xdr:cNvSpPr>
          <a:spLocks/>
        </xdr:cNvSpPr>
      </xdr:nvSpPr>
      <xdr:spPr>
        <a:xfrm rot="19962363">
          <a:off x="9020175" y="2343150"/>
          <a:ext cx="40100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0" b="1" i="0" u="none" baseline="0">
              <a:solidFill>
                <a:srgbClr val="333399"/>
              </a:solidFill>
            </a:rPr>
            <a:t>SUMPLE</a:t>
          </a:r>
        </a:p>
      </xdr:txBody>
    </xdr:sp>
    <xdr:clientData/>
  </xdr:oneCellAnchor>
  <xdr:twoCellAnchor editAs="oneCell">
    <xdr:from>
      <xdr:col>0</xdr:col>
      <xdr:colOff>790575</xdr:colOff>
      <xdr:row>12</xdr:row>
      <xdr:rowOff>200025</xdr:rowOff>
    </xdr:from>
    <xdr:to>
      <xdr:col>1</xdr:col>
      <xdr:colOff>200025</xdr:colOff>
      <xdr:row>14</xdr:row>
      <xdr:rowOff>19050</xdr:rowOff>
    </xdr:to>
    <xdr:pic>
      <xdr:nvPicPr>
        <xdr:cNvPr id="10" name="図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" y="2943225"/>
          <a:ext cx="381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190500</xdr:colOff>
      <xdr:row>5</xdr:row>
      <xdr:rowOff>266700</xdr:rowOff>
    </xdr:from>
    <xdr:ext cx="3990975" cy="1362075"/>
    <xdr:sp>
      <xdr:nvSpPr>
        <xdr:cNvPr id="1" name="正方形/長方形 1"/>
        <xdr:cNvSpPr>
          <a:spLocks/>
        </xdr:cNvSpPr>
      </xdr:nvSpPr>
      <xdr:spPr>
        <a:xfrm rot="19962363">
          <a:off x="8572500" y="1695450"/>
          <a:ext cx="399097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0" b="1" i="0" u="none" baseline="0">
              <a:solidFill>
                <a:srgbClr val="333399"/>
              </a:solidFill>
            </a:rPr>
            <a:t>SUMPLE</a:t>
          </a:r>
        </a:p>
      </xdr:txBody>
    </xdr:sp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390525</xdr:colOff>
      <xdr:row>14</xdr:row>
      <xdr:rowOff>0</xdr:rowOff>
    </xdr:to>
    <xdr:pic>
      <xdr:nvPicPr>
        <xdr:cNvPr id="2" name="図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3714750"/>
          <a:ext cx="390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390525</xdr:colOff>
      <xdr:row>14</xdr:row>
      <xdr:rowOff>0</xdr:rowOff>
    </xdr:to>
    <xdr:pic>
      <xdr:nvPicPr>
        <xdr:cNvPr id="3" name="図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3714750"/>
          <a:ext cx="390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390525</xdr:colOff>
      <xdr:row>14</xdr:row>
      <xdr:rowOff>0</xdr:rowOff>
    </xdr:to>
    <xdr:pic>
      <xdr:nvPicPr>
        <xdr:cNvPr id="4" name="図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3714750"/>
          <a:ext cx="390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390525</xdr:colOff>
      <xdr:row>14</xdr:row>
      <xdr:rowOff>0</xdr:rowOff>
    </xdr:to>
    <xdr:pic>
      <xdr:nvPicPr>
        <xdr:cNvPr id="5" name="図 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38750" y="3714750"/>
          <a:ext cx="390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390525</xdr:colOff>
      <xdr:row>14</xdr:row>
      <xdr:rowOff>0</xdr:rowOff>
    </xdr:to>
    <xdr:pic>
      <xdr:nvPicPr>
        <xdr:cNvPr id="6" name="図 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86500" y="3714750"/>
          <a:ext cx="390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390525</xdr:colOff>
      <xdr:row>14</xdr:row>
      <xdr:rowOff>0</xdr:rowOff>
    </xdr:to>
    <xdr:pic>
      <xdr:nvPicPr>
        <xdr:cNvPr id="7" name="図 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34250" y="3714750"/>
          <a:ext cx="390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390525</xdr:colOff>
      <xdr:row>15</xdr:row>
      <xdr:rowOff>0</xdr:rowOff>
    </xdr:to>
    <xdr:pic>
      <xdr:nvPicPr>
        <xdr:cNvPr id="8" name="図 4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7750" y="4000500"/>
          <a:ext cx="390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9058275" y="4800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2" name="グラフ 1"/>
        <xdr:cNvGraphicFramePr/>
      </xdr:nvGraphicFramePr>
      <xdr:xfrm>
        <a:off x="1047750" y="4114800"/>
        <a:ext cx="62865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876300</xdr:colOff>
      <xdr:row>12</xdr:row>
      <xdr:rowOff>200025</xdr:rowOff>
    </xdr:from>
    <xdr:to>
      <xdr:col>1</xdr:col>
      <xdr:colOff>190500</xdr:colOff>
      <xdr:row>14</xdr:row>
      <xdr:rowOff>19050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" y="2943225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20</xdr:row>
      <xdr:rowOff>142875</xdr:rowOff>
    </xdr:from>
    <xdr:to>
      <xdr:col>2</xdr:col>
      <xdr:colOff>809625</xdr:colOff>
      <xdr:row>21</xdr:row>
      <xdr:rowOff>190500</xdr:rowOff>
    </xdr:to>
    <xdr:pic>
      <xdr:nvPicPr>
        <xdr:cNvPr id="4" name="図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52700" y="4714875"/>
          <a:ext cx="352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352425</xdr:colOff>
      <xdr:row>14</xdr:row>
      <xdr:rowOff>47625</xdr:rowOff>
    </xdr:to>
    <xdr:pic>
      <xdr:nvPicPr>
        <xdr:cNvPr id="5" name="図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86500" y="2971800"/>
          <a:ext cx="352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352425</xdr:colOff>
      <xdr:row>14</xdr:row>
      <xdr:rowOff>47625</xdr:rowOff>
    </xdr:to>
    <xdr:pic>
      <xdr:nvPicPr>
        <xdr:cNvPr id="6" name="図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34250" y="2971800"/>
          <a:ext cx="352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13</xdr:row>
      <xdr:rowOff>200025</xdr:rowOff>
    </xdr:from>
    <xdr:to>
      <xdr:col>1</xdr:col>
      <xdr:colOff>190500</xdr:colOff>
      <xdr:row>15</xdr:row>
      <xdr:rowOff>19050</xdr:rowOff>
    </xdr:to>
    <xdr:pic>
      <xdr:nvPicPr>
        <xdr:cNvPr id="7" name="図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76300" y="3171825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14</xdr:row>
      <xdr:rowOff>200025</xdr:rowOff>
    </xdr:from>
    <xdr:to>
      <xdr:col>1</xdr:col>
      <xdr:colOff>190500</xdr:colOff>
      <xdr:row>16</xdr:row>
      <xdr:rowOff>19050</xdr:rowOff>
    </xdr:to>
    <xdr:pic>
      <xdr:nvPicPr>
        <xdr:cNvPr id="8" name="図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6300" y="3400425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161925</xdr:colOff>
      <xdr:row>7</xdr:row>
      <xdr:rowOff>66675</xdr:rowOff>
    </xdr:from>
    <xdr:ext cx="4029075" cy="1343025"/>
    <xdr:sp>
      <xdr:nvSpPr>
        <xdr:cNvPr id="9" name="正方形/長方形 10"/>
        <xdr:cNvSpPr>
          <a:spLocks/>
        </xdr:cNvSpPr>
      </xdr:nvSpPr>
      <xdr:spPr>
        <a:xfrm rot="19962363">
          <a:off x="8543925" y="1666875"/>
          <a:ext cx="402907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0" b="1" i="0" u="none" baseline="0">
              <a:solidFill>
                <a:srgbClr val="333399"/>
              </a:solidFill>
            </a:rPr>
            <a:t>SUMPLE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30" zoomScaleNormal="130" zoomScaleSheetLayoutView="110" workbookViewId="0" topLeftCell="A1">
      <selection activeCell="C17" sqref="C17"/>
    </sheetView>
  </sheetViews>
  <sheetFormatPr defaultColWidth="9.00390625" defaultRowHeight="13.5"/>
  <cols>
    <col min="1" max="1" width="11.625" style="9" bestFit="1" customWidth="1"/>
    <col min="2" max="2" width="29.00390625" style="9" bestFit="1" customWidth="1"/>
    <col min="3" max="3" width="18.00390625" style="9" customWidth="1"/>
    <col min="4" max="4" width="22.00390625" style="9" customWidth="1"/>
    <col min="5" max="5" width="8.125" style="9" bestFit="1" customWidth="1"/>
    <col min="6" max="16384" width="9.00390625" style="9" customWidth="1"/>
  </cols>
  <sheetData>
    <row r="1" ht="13.5">
      <c r="A1" s="385">
        <v>42644</v>
      </c>
    </row>
    <row r="4" spans="1:9" ht="54.75" customHeight="1">
      <c r="A4" s="300" t="s">
        <v>203</v>
      </c>
      <c r="B4" s="300"/>
      <c r="C4" s="300"/>
      <c r="D4" s="300"/>
      <c r="E4" s="300"/>
      <c r="F4" s="8"/>
      <c r="G4" s="8"/>
      <c r="H4" s="8"/>
      <c r="I4" s="8"/>
    </row>
    <row r="12" spans="1:5" ht="14.25" thickBot="1">
      <c r="A12" s="10" t="s">
        <v>12</v>
      </c>
      <c r="B12" s="10" t="s">
        <v>13</v>
      </c>
      <c r="C12" s="10" t="s">
        <v>14</v>
      </c>
      <c r="D12" s="10" t="s">
        <v>15</v>
      </c>
      <c r="E12" s="10" t="s">
        <v>16</v>
      </c>
    </row>
    <row r="13" spans="1:10" ht="14.25" thickTop="1">
      <c r="A13" s="11" t="s">
        <v>17</v>
      </c>
      <c r="B13" s="11" t="s">
        <v>194</v>
      </c>
      <c r="C13" s="11" t="s">
        <v>18</v>
      </c>
      <c r="D13" s="11" t="s">
        <v>195</v>
      </c>
      <c r="E13" s="11" t="s">
        <v>193</v>
      </c>
      <c r="F13" s="11"/>
      <c r="G13" s="11"/>
      <c r="H13" s="11"/>
      <c r="I13" s="11"/>
      <c r="J13" s="11"/>
    </row>
    <row r="18" spans="3:7" ht="13.5">
      <c r="C18" s="11"/>
      <c r="D18" s="11"/>
      <c r="F18" s="11"/>
      <c r="G18" s="11"/>
    </row>
    <row r="21" ht="13.5"/>
    <row r="22" ht="13.5"/>
    <row r="23" ht="13.5"/>
    <row r="24" ht="13.5"/>
    <row r="25" ht="13.5"/>
    <row r="26" ht="13.5"/>
    <row r="27" ht="13.5"/>
  </sheetData>
  <sheetProtection sheet="1"/>
  <mergeCells count="1">
    <mergeCell ref="A4:E4"/>
  </mergeCells>
  <printOptions horizontalCentered="1"/>
  <pageMargins left="0.3937007874015748" right="0.3937007874015748" top="0.7480314960629921" bottom="0.7480314960629921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8.875" defaultRowHeight="13.5"/>
  <cols>
    <col min="1" max="4" width="10.375" style="170" customWidth="1"/>
    <col min="5" max="5" width="15.75390625" style="170" customWidth="1"/>
    <col min="6" max="11" width="10.375" style="170" customWidth="1"/>
    <col min="12" max="13" width="8.875" style="170" customWidth="1"/>
    <col min="14" max="16384" width="8.875" style="170" customWidth="1"/>
  </cols>
  <sheetData>
    <row r="1" ht="19.5" customHeight="1">
      <c r="A1" s="169" t="s">
        <v>177</v>
      </c>
    </row>
    <row r="2" ht="19.5" customHeight="1">
      <c r="J2" s="171"/>
    </row>
    <row r="3" spans="1:11" ht="19.5" customHeight="1">
      <c r="A3" s="172" t="s">
        <v>157</v>
      </c>
      <c r="B3" s="173"/>
      <c r="C3" s="173"/>
      <c r="D3" s="173"/>
      <c r="E3" s="173"/>
      <c r="F3" s="173"/>
      <c r="G3" s="173"/>
      <c r="H3" s="173"/>
      <c r="I3" s="173"/>
      <c r="J3" s="171"/>
      <c r="K3" s="173"/>
    </row>
    <row r="4" spans="1:11" ht="19.5" customHeight="1">
      <c r="A4" s="172"/>
      <c r="B4" s="173"/>
      <c r="C4" s="173"/>
      <c r="D4" s="173"/>
      <c r="E4" s="173"/>
      <c r="F4" s="173"/>
      <c r="G4" s="173"/>
      <c r="H4" s="173"/>
      <c r="I4" s="173"/>
      <c r="J4" s="171"/>
      <c r="K4" s="173"/>
    </row>
    <row r="5" spans="1:12" ht="19.5" customHeight="1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2" ht="19.5" customHeight="1" thickBot="1">
      <c r="A6" s="174" t="s">
        <v>110</v>
      </c>
      <c r="E6" s="173"/>
      <c r="F6" s="173"/>
      <c r="L6" s="173"/>
    </row>
    <row r="7" spans="1:12" ht="19.5" customHeight="1" thickTop="1">
      <c r="A7" s="175" t="s">
        <v>111</v>
      </c>
      <c r="B7" s="176"/>
      <c r="C7" s="176"/>
      <c r="D7" s="177"/>
      <c r="E7" s="173"/>
      <c r="F7" s="173"/>
      <c r="L7" s="173"/>
    </row>
    <row r="8" spans="1:12" ht="19.5" customHeight="1">
      <c r="A8" s="178" t="s">
        <v>112</v>
      </c>
      <c r="B8" s="179"/>
      <c r="C8" s="179"/>
      <c r="D8" s="180"/>
      <c r="E8" s="173"/>
      <c r="F8" s="173"/>
      <c r="L8" s="173"/>
    </row>
    <row r="9" spans="1:12" ht="19.5" customHeight="1">
      <c r="A9" s="178" t="s">
        <v>113</v>
      </c>
      <c r="B9" s="179"/>
      <c r="C9" s="179"/>
      <c r="D9" s="180"/>
      <c r="E9" s="173"/>
      <c r="F9" s="173"/>
      <c r="L9" s="173"/>
    </row>
    <row r="10" spans="1:12" ht="19.5" customHeight="1" thickBot="1">
      <c r="A10" s="181" t="s">
        <v>114</v>
      </c>
      <c r="B10" s="182"/>
      <c r="C10" s="182"/>
      <c r="D10" s="183"/>
      <c r="E10" s="173"/>
      <c r="F10" s="173"/>
      <c r="L10" s="173"/>
    </row>
    <row r="11" spans="5:12" ht="19.5" customHeight="1" thickTop="1">
      <c r="E11" s="173"/>
      <c r="F11" s="173"/>
      <c r="L11" s="173"/>
    </row>
    <row r="12" spans="1:12" ht="19.5" customHeight="1" thickBot="1">
      <c r="A12" s="184" t="s">
        <v>155</v>
      </c>
      <c r="B12" s="179"/>
      <c r="C12" s="179"/>
      <c r="D12" s="179"/>
      <c r="E12" s="185"/>
      <c r="F12" s="173"/>
      <c r="L12" s="173"/>
    </row>
    <row r="13" spans="1:12" ht="19.5" customHeight="1" thickTop="1">
      <c r="A13" s="195" t="s">
        <v>162</v>
      </c>
      <c r="B13" s="186"/>
      <c r="C13" s="186"/>
      <c r="D13" s="187"/>
      <c r="E13" s="185"/>
      <c r="F13" s="173"/>
      <c r="L13" s="173"/>
    </row>
    <row r="14" spans="1:12" ht="19.5" customHeight="1">
      <c r="A14" s="188" t="s">
        <v>158</v>
      </c>
      <c r="B14" s="179"/>
      <c r="C14" s="179"/>
      <c r="D14" s="189"/>
      <c r="E14" s="173"/>
      <c r="F14" s="173"/>
      <c r="L14" s="173"/>
    </row>
    <row r="15" spans="1:12" ht="19.5" customHeight="1">
      <c r="A15" s="188" t="s">
        <v>159</v>
      </c>
      <c r="B15" s="179"/>
      <c r="C15" s="179"/>
      <c r="D15" s="189"/>
      <c r="E15" s="173"/>
      <c r="F15" s="173"/>
      <c r="L15" s="173"/>
    </row>
    <row r="16" spans="1:12" ht="19.5" customHeight="1">
      <c r="A16" s="188" t="s">
        <v>160</v>
      </c>
      <c r="B16" s="179"/>
      <c r="C16" s="179"/>
      <c r="D16" s="189"/>
      <c r="E16" s="173"/>
      <c r="F16" s="173"/>
      <c r="L16" s="173"/>
    </row>
    <row r="17" spans="1:12" ht="19.5" customHeight="1">
      <c r="A17" s="188" t="s">
        <v>161</v>
      </c>
      <c r="B17" s="179"/>
      <c r="C17" s="179"/>
      <c r="D17" s="189"/>
      <c r="E17" s="173"/>
      <c r="F17" s="173"/>
      <c r="L17" s="173"/>
    </row>
    <row r="18" spans="1:12" ht="19.5" customHeight="1">
      <c r="A18" s="197" t="s">
        <v>163</v>
      </c>
      <c r="B18" s="179"/>
      <c r="C18" s="179"/>
      <c r="D18" s="189"/>
      <c r="E18" s="173"/>
      <c r="F18" s="173"/>
      <c r="L18" s="173"/>
    </row>
    <row r="19" spans="1:12" ht="19.5" customHeight="1">
      <c r="A19" s="188" t="s">
        <v>164</v>
      </c>
      <c r="B19" s="179"/>
      <c r="C19" s="179"/>
      <c r="D19" s="189"/>
      <c r="E19" s="173"/>
      <c r="F19" s="173"/>
      <c r="L19" s="173"/>
    </row>
    <row r="20" spans="1:12" ht="19.5" customHeight="1">
      <c r="A20" s="196" t="s">
        <v>165</v>
      </c>
      <c r="B20" s="190"/>
      <c r="C20" s="190"/>
      <c r="D20" s="191"/>
      <c r="E20" s="173"/>
      <c r="F20" s="173"/>
      <c r="L20" s="173"/>
    </row>
    <row r="21" spans="1:12" ht="19.5" customHeight="1" thickBot="1">
      <c r="A21" s="192" t="s">
        <v>166</v>
      </c>
      <c r="B21" s="193"/>
      <c r="C21" s="193"/>
      <c r="D21" s="194"/>
      <c r="E21" s="173"/>
      <c r="F21" s="173"/>
      <c r="L21" s="173"/>
    </row>
    <row r="22" spans="1:12" ht="19.5" customHeight="1" thickTop="1">
      <c r="A22" s="171"/>
      <c r="B22" s="179"/>
      <c r="C22" s="179"/>
      <c r="D22" s="179"/>
      <c r="E22" s="173"/>
      <c r="F22" s="173"/>
      <c r="L22" s="173"/>
    </row>
    <row r="23" spans="1:12" ht="19.5" customHeight="1">
      <c r="A23" s="173"/>
      <c r="B23" s="173"/>
      <c r="C23" s="173"/>
      <c r="D23" s="173"/>
      <c r="E23" s="173"/>
      <c r="F23" s="173"/>
      <c r="L23" s="173"/>
    </row>
    <row r="24" spans="1:12" ht="19.5" customHeight="1">
      <c r="A24" s="172" t="s">
        <v>176</v>
      </c>
      <c r="B24" s="179"/>
      <c r="C24" s="179"/>
      <c r="D24" s="179"/>
      <c r="E24" s="173"/>
      <c r="F24" s="173"/>
      <c r="L24" s="173"/>
    </row>
    <row r="25" spans="1:12" ht="19.5" customHeight="1">
      <c r="A25" s="170" t="s">
        <v>156</v>
      </c>
      <c r="B25" s="179"/>
      <c r="C25" s="179"/>
      <c r="D25" s="179"/>
      <c r="E25" s="173"/>
      <c r="F25" s="173"/>
      <c r="L25" s="173"/>
    </row>
    <row r="26" spans="5:12" ht="21" customHeight="1">
      <c r="E26" s="173"/>
      <c r="F26" s="173"/>
      <c r="L26" s="173"/>
    </row>
    <row r="27" spans="5:12" ht="21" customHeight="1">
      <c r="E27" s="173"/>
      <c r="F27" s="173"/>
      <c r="G27" s="171"/>
      <c r="H27" s="173"/>
      <c r="I27" s="173"/>
      <c r="J27" s="173"/>
      <c r="K27" s="173"/>
      <c r="L27" s="173"/>
    </row>
    <row r="28" spans="5:12" ht="21" customHeight="1">
      <c r="E28" s="179"/>
      <c r="F28" s="179"/>
      <c r="G28" s="179"/>
      <c r="H28" s="179"/>
      <c r="I28" s="179"/>
      <c r="J28" s="179"/>
      <c r="K28" s="179"/>
      <c r="L28" s="173"/>
    </row>
    <row r="29" spans="5:12" ht="21" customHeight="1">
      <c r="E29" s="179"/>
      <c r="F29" s="179"/>
      <c r="G29" s="179"/>
      <c r="H29" s="179"/>
      <c r="I29" s="179"/>
      <c r="J29" s="179"/>
      <c r="K29" s="179"/>
      <c r="L29" s="173"/>
    </row>
  </sheetData>
  <sheetProtection/>
  <printOptions horizontalCentered="1"/>
  <pageMargins left="0.7086614173228347" right="0.7086614173228347" top="0.7874015748031497" bottom="0.3937007874015748" header="0.31496062992125984" footer="0.31496062992125984"/>
  <pageSetup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="130" zoomScaleNormal="130" zoomScaleSheetLayoutView="110" zoomScalePageLayoutView="0" workbookViewId="0" topLeftCell="A1">
      <selection activeCell="A1" sqref="A1"/>
    </sheetView>
  </sheetViews>
  <sheetFormatPr defaultColWidth="8.875" defaultRowHeight="13.5"/>
  <cols>
    <col min="1" max="1" width="5.625" style="73" customWidth="1"/>
    <col min="2" max="2" width="48.875" style="73" customWidth="1"/>
    <col min="3" max="3" width="60.75390625" style="73" bestFit="1" customWidth="1"/>
    <col min="4" max="4" width="13.625" style="73" bestFit="1" customWidth="1"/>
    <col min="5" max="16384" width="8.875" style="73" customWidth="1"/>
  </cols>
  <sheetData>
    <row r="1" spans="1:3" ht="22.5" customHeight="1">
      <c r="A1" s="12" t="s">
        <v>201</v>
      </c>
      <c r="B1" s="72"/>
      <c r="C1" s="72"/>
    </row>
    <row r="2" spans="1:3" ht="22.5" customHeight="1">
      <c r="A2" s="71"/>
      <c r="B2" s="72"/>
      <c r="C2" s="72"/>
    </row>
    <row r="3" ht="22.5" customHeight="1">
      <c r="A3" s="89" t="s">
        <v>141</v>
      </c>
    </row>
    <row r="4" spans="1:5" ht="22.5" customHeight="1">
      <c r="A4" s="74" t="s">
        <v>115</v>
      </c>
      <c r="B4" s="75" t="s">
        <v>116</v>
      </c>
      <c r="C4" s="98" t="s">
        <v>144</v>
      </c>
      <c r="D4" s="76" t="s">
        <v>117</v>
      </c>
      <c r="E4" s="77"/>
    </row>
    <row r="5" spans="1:5" ht="22.5" customHeight="1">
      <c r="A5" s="301" t="s">
        <v>118</v>
      </c>
      <c r="B5" s="87" t="s">
        <v>200</v>
      </c>
      <c r="C5" s="100" t="s">
        <v>198</v>
      </c>
      <c r="D5" s="88" t="s">
        <v>122</v>
      </c>
      <c r="E5" s="77"/>
    </row>
    <row r="6" spans="1:4" ht="22.5" customHeight="1">
      <c r="A6" s="301"/>
      <c r="B6" s="102" t="s">
        <v>123</v>
      </c>
      <c r="C6" s="103" t="s">
        <v>145</v>
      </c>
      <c r="D6" s="104" t="s">
        <v>130</v>
      </c>
    </row>
    <row r="7" spans="1:4" ht="22.5" customHeight="1">
      <c r="A7" s="301"/>
      <c r="B7" s="105" t="s">
        <v>197</v>
      </c>
      <c r="C7" s="103" t="s">
        <v>146</v>
      </c>
      <c r="D7" s="104" t="s">
        <v>131</v>
      </c>
    </row>
    <row r="8" spans="1:4" ht="22.5" customHeight="1">
      <c r="A8" s="302"/>
      <c r="B8" s="81" t="s">
        <v>124</v>
      </c>
      <c r="C8" s="82"/>
      <c r="D8" s="80" t="s">
        <v>131</v>
      </c>
    </row>
    <row r="9" spans="1:5" ht="22.5" customHeight="1">
      <c r="A9" s="303" t="s">
        <v>120</v>
      </c>
      <c r="B9" s="83" t="s">
        <v>125</v>
      </c>
      <c r="C9" s="99" t="s">
        <v>143</v>
      </c>
      <c r="D9" s="85" t="s">
        <v>121</v>
      </c>
      <c r="E9" s="77"/>
    </row>
    <row r="10" spans="1:5" ht="22.5" customHeight="1">
      <c r="A10" s="301"/>
      <c r="B10" s="105" t="s">
        <v>126</v>
      </c>
      <c r="C10" s="104" t="s">
        <v>147</v>
      </c>
      <c r="D10" s="106" t="s">
        <v>119</v>
      </c>
      <c r="E10" s="77"/>
    </row>
    <row r="11" spans="1:4" ht="22.5" customHeight="1">
      <c r="A11" s="301"/>
      <c r="B11" s="105" t="s">
        <v>127</v>
      </c>
      <c r="C11" s="106" t="s">
        <v>148</v>
      </c>
      <c r="D11" s="106" t="s">
        <v>128</v>
      </c>
    </row>
    <row r="12" spans="1:5" ht="39.75" customHeight="1">
      <c r="A12" s="301"/>
      <c r="B12" s="81" t="s">
        <v>129</v>
      </c>
      <c r="C12" s="101" t="s">
        <v>205</v>
      </c>
      <c r="D12" s="86" t="s">
        <v>119</v>
      </c>
      <c r="E12" s="77"/>
    </row>
    <row r="13" spans="1:4" ht="22.5" customHeight="1">
      <c r="A13" s="304" t="s">
        <v>132</v>
      </c>
      <c r="B13" s="107" t="s">
        <v>133</v>
      </c>
      <c r="C13" s="109" t="s">
        <v>204</v>
      </c>
      <c r="D13" s="108" t="s">
        <v>121</v>
      </c>
    </row>
    <row r="14" spans="1:4" ht="22.5" customHeight="1">
      <c r="A14" s="305"/>
      <c r="B14" s="90" t="s">
        <v>134</v>
      </c>
      <c r="C14" s="78"/>
      <c r="D14" s="91" t="s">
        <v>121</v>
      </c>
    </row>
    <row r="15" spans="1:4" ht="22.5" customHeight="1">
      <c r="A15" s="94" t="s">
        <v>135</v>
      </c>
      <c r="B15" s="95" t="s">
        <v>136</v>
      </c>
      <c r="C15" s="110" t="s">
        <v>149</v>
      </c>
      <c r="D15" s="96" t="s">
        <v>178</v>
      </c>
    </row>
    <row r="16" spans="1:5" ht="22.5" customHeight="1">
      <c r="A16" s="92"/>
      <c r="B16" s="81"/>
      <c r="C16" s="77"/>
      <c r="D16" s="93"/>
      <c r="E16" s="77"/>
    </row>
    <row r="17" spans="1:5" ht="22.5" customHeight="1">
      <c r="A17" s="89" t="s">
        <v>154</v>
      </c>
      <c r="B17" s="81"/>
      <c r="C17" s="77"/>
      <c r="D17" s="93"/>
      <c r="E17" s="77"/>
    </row>
    <row r="18" spans="1:4" ht="22.5" customHeight="1">
      <c r="A18" s="97" t="s">
        <v>115</v>
      </c>
      <c r="B18" s="75" t="s">
        <v>116</v>
      </c>
      <c r="C18" s="98" t="s">
        <v>137</v>
      </c>
      <c r="D18" s="76" t="s">
        <v>117</v>
      </c>
    </row>
    <row r="19" spans="1:4" ht="22.5" customHeight="1">
      <c r="A19" s="306" t="s">
        <v>120</v>
      </c>
      <c r="B19" s="84" t="s">
        <v>138</v>
      </c>
      <c r="C19" s="80" t="s">
        <v>152</v>
      </c>
      <c r="D19" s="79" t="s">
        <v>142</v>
      </c>
    </row>
    <row r="20" spans="1:4" ht="22.5" customHeight="1">
      <c r="A20" s="301"/>
      <c r="B20" s="84" t="s">
        <v>139</v>
      </c>
      <c r="C20" s="80" t="s">
        <v>150</v>
      </c>
      <c r="D20" s="80" t="s">
        <v>119</v>
      </c>
    </row>
    <row r="21" spans="1:6" ht="22.5" customHeight="1">
      <c r="A21" s="302"/>
      <c r="B21" s="90" t="s">
        <v>140</v>
      </c>
      <c r="C21" s="111" t="s">
        <v>151</v>
      </c>
      <c r="D21" s="91" t="s">
        <v>119</v>
      </c>
      <c r="F21" s="89"/>
    </row>
    <row r="22" ht="18.75" customHeight="1"/>
  </sheetData>
  <sheetProtection sheet="1"/>
  <mergeCells count="4">
    <mergeCell ref="A5:A8"/>
    <mergeCell ref="A9:A12"/>
    <mergeCell ref="A13:A14"/>
    <mergeCell ref="A19:A21"/>
  </mergeCells>
  <printOptions horizontalCentered="1" vertic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zoomScale="130" zoomScaleNormal="130" zoomScaleSheetLayoutView="110"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43.125" style="1" bestFit="1" customWidth="1"/>
    <col min="3" max="14" width="7.375" style="1" customWidth="1"/>
    <col min="15" max="16384" width="9.00390625" style="1" customWidth="1"/>
  </cols>
  <sheetData>
    <row r="1" ht="21" customHeight="1">
      <c r="A1" s="12" t="s">
        <v>202</v>
      </c>
    </row>
    <row r="2" spans="1:12" ht="21" customHeight="1">
      <c r="A2" s="12"/>
      <c r="B2" s="2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ht="21" customHeight="1">
      <c r="A3" s="307"/>
      <c r="B3" s="307" t="s">
        <v>80</v>
      </c>
      <c r="C3" s="4" t="s">
        <v>76</v>
      </c>
      <c r="D3" s="4" t="s">
        <v>76</v>
      </c>
      <c r="E3" s="4" t="s">
        <v>76</v>
      </c>
      <c r="F3" s="4" t="s">
        <v>76</v>
      </c>
      <c r="G3" s="4" t="s">
        <v>76</v>
      </c>
      <c r="H3" s="4" t="s">
        <v>76</v>
      </c>
      <c r="I3" s="4" t="s">
        <v>76</v>
      </c>
      <c r="J3" s="4" t="s">
        <v>76</v>
      </c>
      <c r="K3" s="4" t="s">
        <v>76</v>
      </c>
      <c r="L3" s="4" t="s">
        <v>77</v>
      </c>
      <c r="M3" s="4" t="s">
        <v>77</v>
      </c>
      <c r="N3" s="16" t="s">
        <v>77</v>
      </c>
    </row>
    <row r="4" spans="1:14" ht="21" customHeight="1">
      <c r="A4" s="308"/>
      <c r="B4" s="308"/>
      <c r="C4" s="42" t="s">
        <v>0</v>
      </c>
      <c r="D4" s="42" t="s">
        <v>1</v>
      </c>
      <c r="E4" s="42" t="s">
        <v>2</v>
      </c>
      <c r="F4" s="42" t="s">
        <v>3</v>
      </c>
      <c r="G4" s="42" t="s">
        <v>4</v>
      </c>
      <c r="H4" s="42" t="s">
        <v>5</v>
      </c>
      <c r="I4" s="42" t="s">
        <v>6</v>
      </c>
      <c r="J4" s="42" t="s">
        <v>7</v>
      </c>
      <c r="K4" s="43" t="s">
        <v>8</v>
      </c>
      <c r="L4" s="42" t="s">
        <v>9</v>
      </c>
      <c r="M4" s="42" t="s">
        <v>10</v>
      </c>
      <c r="N4" s="50" t="s">
        <v>11</v>
      </c>
    </row>
    <row r="5" spans="1:14" ht="21" customHeight="1">
      <c r="A5" s="309" t="s">
        <v>78</v>
      </c>
      <c r="B5" s="5" t="s">
        <v>199</v>
      </c>
      <c r="C5" s="136"/>
      <c r="D5" s="137"/>
      <c r="E5" s="138"/>
      <c r="F5" s="311" t="s">
        <v>105</v>
      </c>
      <c r="G5" s="311"/>
      <c r="H5" s="311"/>
      <c r="I5" s="139"/>
      <c r="J5" s="139"/>
      <c r="K5" s="140"/>
      <c r="L5" s="314" t="s">
        <v>106</v>
      </c>
      <c r="M5" s="314"/>
      <c r="N5" s="315"/>
    </row>
    <row r="6" spans="1:14" ht="21" customHeight="1">
      <c r="A6" s="309"/>
      <c r="B6" s="5" t="s">
        <v>94</v>
      </c>
      <c r="C6" s="141"/>
      <c r="D6" s="142"/>
      <c r="E6" s="143"/>
      <c r="F6" s="312"/>
      <c r="G6" s="312"/>
      <c r="H6" s="312"/>
      <c r="I6" s="144"/>
      <c r="J6" s="144"/>
      <c r="K6" s="145"/>
      <c r="L6" s="316"/>
      <c r="M6" s="316"/>
      <c r="N6" s="317"/>
    </row>
    <row r="7" spans="1:14" ht="21" customHeight="1">
      <c r="A7" s="310"/>
      <c r="B7" s="6" t="s">
        <v>95</v>
      </c>
      <c r="C7" s="146"/>
      <c r="D7" s="147"/>
      <c r="E7" s="148"/>
      <c r="F7" s="313"/>
      <c r="G7" s="313"/>
      <c r="H7" s="313"/>
      <c r="I7" s="149"/>
      <c r="J7" s="149"/>
      <c r="K7" s="150"/>
      <c r="L7" s="318"/>
      <c r="M7" s="318"/>
      <c r="N7" s="319"/>
    </row>
    <row r="8" spans="1:15" ht="21" customHeight="1">
      <c r="A8" s="320" t="s">
        <v>21</v>
      </c>
      <c r="B8" s="322" t="s">
        <v>79</v>
      </c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4"/>
      <c r="O8" s="53"/>
    </row>
    <row r="9" spans="1:14" ht="21" customHeight="1">
      <c r="A9" s="309"/>
      <c r="B9" s="51" t="s">
        <v>84</v>
      </c>
      <c r="C9" s="151" t="s">
        <v>50</v>
      </c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14" ht="21" customHeight="1">
      <c r="A10" s="309"/>
      <c r="B10" s="7" t="s">
        <v>85</v>
      </c>
      <c r="C10" s="152" t="s">
        <v>51</v>
      </c>
      <c r="D10" s="152"/>
      <c r="E10" s="152"/>
      <c r="F10" s="152"/>
      <c r="G10" s="152"/>
      <c r="H10" s="152"/>
      <c r="I10" s="152"/>
      <c r="J10" s="152"/>
      <c r="K10" s="152"/>
      <c r="L10" s="153"/>
      <c r="M10" s="152"/>
      <c r="N10" s="152"/>
    </row>
    <row r="11" spans="1:14" ht="21" customHeight="1">
      <c r="A11" s="309"/>
      <c r="B11" s="7" t="s">
        <v>86</v>
      </c>
      <c r="C11" s="152" t="s">
        <v>107</v>
      </c>
      <c r="D11" s="152"/>
      <c r="E11" s="152"/>
      <c r="F11" s="152"/>
      <c r="G11" s="152"/>
      <c r="H11" s="152"/>
      <c r="I11" s="152"/>
      <c r="J11" s="152"/>
      <c r="K11" s="152"/>
      <c r="L11" s="153"/>
      <c r="M11" s="152"/>
      <c r="N11" s="152"/>
    </row>
    <row r="12" spans="1:14" ht="21" customHeight="1">
      <c r="A12" s="309"/>
      <c r="B12" s="52" t="s">
        <v>87</v>
      </c>
      <c r="C12" s="154" t="s">
        <v>51</v>
      </c>
      <c r="D12" s="154"/>
      <c r="E12" s="154"/>
      <c r="F12" s="154"/>
      <c r="G12" s="154"/>
      <c r="H12" s="154"/>
      <c r="I12" s="154"/>
      <c r="J12" s="154"/>
      <c r="K12" s="154"/>
      <c r="L12" s="155"/>
      <c r="M12" s="154"/>
      <c r="N12" s="154"/>
    </row>
    <row r="13" spans="1:14" ht="21" customHeight="1">
      <c r="A13" s="309"/>
      <c r="B13" s="327" t="s">
        <v>81</v>
      </c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9"/>
    </row>
    <row r="14" spans="1:14" ht="21" customHeight="1">
      <c r="A14" s="309"/>
      <c r="B14" s="51" t="s">
        <v>88</v>
      </c>
      <c r="C14" s="330" t="s">
        <v>108</v>
      </c>
      <c r="D14" s="331"/>
      <c r="E14" s="331"/>
      <c r="F14" s="331"/>
      <c r="G14" s="331"/>
      <c r="H14" s="332"/>
      <c r="I14" s="336" t="s">
        <v>179</v>
      </c>
      <c r="J14" s="337"/>
      <c r="K14" s="337"/>
      <c r="L14" s="337"/>
      <c r="M14" s="337"/>
      <c r="N14" s="338"/>
    </row>
    <row r="15" spans="1:14" ht="21" customHeight="1">
      <c r="A15" s="309"/>
      <c r="B15" s="7" t="s">
        <v>89</v>
      </c>
      <c r="C15" s="333" t="s">
        <v>109</v>
      </c>
      <c r="D15" s="334"/>
      <c r="E15" s="334"/>
      <c r="F15" s="334"/>
      <c r="G15" s="334"/>
      <c r="H15" s="335"/>
      <c r="I15" s="339" t="s">
        <v>179</v>
      </c>
      <c r="J15" s="340"/>
      <c r="K15" s="340"/>
      <c r="L15" s="340"/>
      <c r="M15" s="340"/>
      <c r="N15" s="341"/>
    </row>
    <row r="16" spans="1:14" ht="21" customHeight="1">
      <c r="A16" s="309"/>
      <c r="B16" s="322" t="s">
        <v>82</v>
      </c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4"/>
    </row>
    <row r="17" spans="1:14" ht="21" customHeight="1">
      <c r="A17" s="309"/>
      <c r="B17" s="54" t="s">
        <v>90</v>
      </c>
      <c r="C17" s="342" t="s">
        <v>109</v>
      </c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4"/>
    </row>
    <row r="18" spans="1:14" ht="21" customHeight="1">
      <c r="A18" s="309"/>
      <c r="B18" s="322" t="s">
        <v>83</v>
      </c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4"/>
    </row>
    <row r="19" spans="1:14" ht="21" customHeight="1">
      <c r="A19" s="309"/>
      <c r="B19" s="55" t="s">
        <v>91</v>
      </c>
      <c r="C19" s="156" t="s">
        <v>153</v>
      </c>
      <c r="D19" s="151"/>
      <c r="E19" s="157"/>
      <c r="F19" s="151"/>
      <c r="G19" s="157"/>
      <c r="H19" s="151"/>
      <c r="I19" s="157"/>
      <c r="J19" s="151"/>
      <c r="K19" s="157"/>
      <c r="L19" s="158"/>
      <c r="M19" s="157"/>
      <c r="N19" s="151"/>
    </row>
    <row r="20" spans="1:14" ht="21" customHeight="1">
      <c r="A20" s="309"/>
      <c r="B20" s="56" t="s">
        <v>92</v>
      </c>
      <c r="C20" s="159" t="s">
        <v>153</v>
      </c>
      <c r="D20" s="152"/>
      <c r="E20" s="160"/>
      <c r="F20" s="152"/>
      <c r="G20" s="160"/>
      <c r="H20" s="152"/>
      <c r="I20" s="160"/>
      <c r="J20" s="152"/>
      <c r="K20" s="161"/>
      <c r="L20" s="153"/>
      <c r="M20" s="160"/>
      <c r="N20" s="152"/>
    </row>
    <row r="21" spans="1:14" ht="21" customHeight="1" thickBot="1">
      <c r="A21" s="321"/>
      <c r="B21" s="15" t="s">
        <v>93</v>
      </c>
      <c r="C21" s="162" t="s">
        <v>153</v>
      </c>
      <c r="D21" s="163"/>
      <c r="E21" s="164"/>
      <c r="F21" s="165"/>
      <c r="G21" s="166"/>
      <c r="H21" s="167"/>
      <c r="I21" s="168"/>
      <c r="J21" s="163"/>
      <c r="K21" s="168"/>
      <c r="L21" s="163"/>
      <c r="M21" s="168"/>
      <c r="N21" s="163"/>
    </row>
    <row r="22" spans="1:14" ht="30" customHeight="1" thickTop="1">
      <c r="A22" s="325" t="s">
        <v>19</v>
      </c>
      <c r="B22" s="14" t="s">
        <v>20</v>
      </c>
      <c r="C22" s="57"/>
      <c r="D22" s="57"/>
      <c r="E22" s="57"/>
      <c r="F22" s="44"/>
      <c r="G22" s="44"/>
      <c r="H22" s="44"/>
      <c r="I22" s="44"/>
      <c r="J22" s="44"/>
      <c r="K22" s="44"/>
      <c r="L22" s="44"/>
      <c r="M22" s="44"/>
      <c r="N22" s="44"/>
    </row>
    <row r="23" spans="1:14" ht="30" customHeight="1">
      <c r="A23" s="325"/>
      <c r="B23" s="13" t="s">
        <v>22</v>
      </c>
      <c r="C23" s="58"/>
      <c r="D23" s="58"/>
      <c r="E23" s="58"/>
      <c r="F23" s="45"/>
      <c r="G23" s="45"/>
      <c r="H23" s="45"/>
      <c r="I23" s="45"/>
      <c r="J23" s="45"/>
      <c r="K23" s="45"/>
      <c r="L23" s="45"/>
      <c r="M23" s="45"/>
      <c r="N23" s="45"/>
    </row>
    <row r="24" spans="1:14" ht="30" customHeight="1">
      <c r="A24" s="326"/>
      <c r="B24" s="13" t="s">
        <v>23</v>
      </c>
      <c r="C24" s="58"/>
      <c r="D24" s="58"/>
      <c r="E24" s="58"/>
      <c r="F24" s="45"/>
      <c r="G24" s="45"/>
      <c r="H24" s="45"/>
      <c r="I24" s="45"/>
      <c r="J24" s="45"/>
      <c r="K24" s="45"/>
      <c r="L24" s="45"/>
      <c r="M24" s="45"/>
      <c r="N24" s="45"/>
    </row>
  </sheetData>
  <sheetProtection sheet="1"/>
  <mergeCells count="16">
    <mergeCell ref="A22:A24"/>
    <mergeCell ref="B13:N13"/>
    <mergeCell ref="B16:N16"/>
    <mergeCell ref="C14:H14"/>
    <mergeCell ref="C15:H15"/>
    <mergeCell ref="I14:N14"/>
    <mergeCell ref="I15:N15"/>
    <mergeCell ref="C17:N17"/>
    <mergeCell ref="B18:N18"/>
    <mergeCell ref="A3:A4"/>
    <mergeCell ref="B3:B4"/>
    <mergeCell ref="A5:A7"/>
    <mergeCell ref="F5:H7"/>
    <mergeCell ref="L5:N7"/>
    <mergeCell ref="A8:A21"/>
    <mergeCell ref="B8:N8"/>
  </mergeCells>
  <printOptions horizontalCentered="1" verticalCentered="1"/>
  <pageMargins left="0" right="0" top="0.3937007874015748" bottom="0.5905511811023623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L53"/>
  <sheetViews>
    <sheetView zoomScale="130" zoomScaleNormal="130" zoomScaleSheetLayoutView="110" workbookViewId="0" topLeftCell="A1">
      <selection activeCell="B1" sqref="B1:I1"/>
    </sheetView>
  </sheetViews>
  <sheetFormatPr defaultColWidth="9.00390625" defaultRowHeight="13.5"/>
  <cols>
    <col min="1" max="12" width="9.75390625" style="17" customWidth="1"/>
    <col min="13" max="16384" width="9.00390625" style="17" customWidth="1"/>
  </cols>
  <sheetData>
    <row r="1" spans="2:9" ht="30" customHeight="1">
      <c r="B1" s="345" t="s">
        <v>24</v>
      </c>
      <c r="C1" s="345"/>
      <c r="D1" s="345"/>
      <c r="E1" s="345"/>
      <c r="F1" s="345"/>
      <c r="G1" s="345"/>
      <c r="H1" s="345"/>
      <c r="I1" s="345"/>
    </row>
    <row r="2" spans="2:7" ht="15" customHeight="1">
      <c r="B2" s="18"/>
      <c r="C2" s="18"/>
      <c r="D2" s="18"/>
      <c r="E2" s="18"/>
      <c r="F2" s="18"/>
      <c r="G2" s="18"/>
    </row>
    <row r="3" spans="1:9" ht="15" customHeight="1">
      <c r="A3" s="19"/>
      <c r="B3" s="19" t="s">
        <v>26</v>
      </c>
      <c r="C3" s="284"/>
      <c r="D3" s="19" t="s">
        <v>27</v>
      </c>
      <c r="E3" s="354"/>
      <c r="F3" s="355"/>
      <c r="G3" s="259"/>
      <c r="H3" s="215"/>
      <c r="I3" s="21" t="s">
        <v>25</v>
      </c>
    </row>
    <row r="4" spans="1:9" ht="15" customHeight="1">
      <c r="A4" s="19"/>
      <c r="H4" s="219"/>
      <c r="I4" s="21" t="s">
        <v>28</v>
      </c>
    </row>
    <row r="5" spans="1:9" ht="15" customHeight="1">
      <c r="A5" s="19"/>
      <c r="B5" s="19"/>
      <c r="C5" s="22"/>
      <c r="D5" s="19"/>
      <c r="E5" s="19"/>
      <c r="F5" s="19"/>
      <c r="G5" s="19"/>
      <c r="H5" s="19"/>
      <c r="I5" s="19"/>
    </row>
    <row r="6" spans="1:9" ht="15" customHeight="1">
      <c r="A6" s="19"/>
      <c r="B6" s="23" t="s">
        <v>29</v>
      </c>
      <c r="C6" s="24"/>
      <c r="D6" s="24"/>
      <c r="E6" s="24"/>
      <c r="F6" s="24"/>
      <c r="G6" s="24"/>
      <c r="H6" s="25"/>
      <c r="I6" s="19"/>
    </row>
    <row r="7" spans="1:9" ht="15" customHeight="1">
      <c r="A7" s="19"/>
      <c r="B7" s="26"/>
      <c r="C7" s="27"/>
      <c r="D7" s="28"/>
      <c r="E7" s="28"/>
      <c r="F7" s="28"/>
      <c r="G7" s="28"/>
      <c r="H7" s="29"/>
      <c r="I7" s="19"/>
    </row>
    <row r="8" spans="1:9" ht="15" customHeight="1">
      <c r="A8" s="19"/>
      <c r="B8" s="30" t="s">
        <v>30</v>
      </c>
      <c r="C8" s="260" t="s">
        <v>52</v>
      </c>
      <c r="D8" s="31" t="s">
        <v>31</v>
      </c>
      <c r="E8" s="261" t="s">
        <v>52</v>
      </c>
      <c r="F8" s="31" t="s">
        <v>32</v>
      </c>
      <c r="G8" s="285"/>
      <c r="H8" s="297" t="s">
        <v>217</v>
      </c>
      <c r="I8" s="19"/>
    </row>
    <row r="9" spans="1:9" ht="15" customHeight="1">
      <c r="A9" s="19"/>
      <c r="B9" s="32"/>
      <c r="C9" s="33"/>
      <c r="D9" s="32"/>
      <c r="E9" s="34"/>
      <c r="F9" s="32"/>
      <c r="G9" s="35"/>
      <c r="H9" s="19"/>
      <c r="I9" s="19"/>
    </row>
    <row r="10" spans="1:9" ht="15" customHeight="1">
      <c r="A10" s="19"/>
      <c r="B10" s="34"/>
      <c r="C10" s="34"/>
      <c r="D10" s="34"/>
      <c r="E10" s="34"/>
      <c r="F10" s="34"/>
      <c r="G10" s="34"/>
      <c r="H10" s="19"/>
      <c r="I10" s="19"/>
    </row>
    <row r="11" spans="1:9" ht="15" customHeight="1">
      <c r="A11" s="19"/>
      <c r="B11" s="23" t="s">
        <v>33</v>
      </c>
      <c r="C11" s="24"/>
      <c r="D11" s="24"/>
      <c r="E11" s="24"/>
      <c r="F11" s="24"/>
      <c r="G11" s="24"/>
      <c r="H11" s="24"/>
      <c r="I11" s="25"/>
    </row>
    <row r="12" spans="1:9" ht="15" customHeight="1">
      <c r="A12" s="19"/>
      <c r="B12" s="26" t="s">
        <v>34</v>
      </c>
      <c r="C12" s="28"/>
      <c r="D12" s="288" t="s">
        <v>206</v>
      </c>
      <c r="E12" s="28"/>
      <c r="F12" s="28" t="s">
        <v>35</v>
      </c>
      <c r="G12" s="28"/>
      <c r="H12" s="348"/>
      <c r="I12" s="349"/>
    </row>
    <row r="13" spans="1:9" ht="15" customHeight="1">
      <c r="A13" s="19"/>
      <c r="B13" s="26" t="s">
        <v>36</v>
      </c>
      <c r="C13" s="28"/>
      <c r="D13" s="290" t="s">
        <v>37</v>
      </c>
      <c r="E13" s="28"/>
      <c r="F13" s="28" t="s">
        <v>38</v>
      </c>
      <c r="G13" s="28"/>
      <c r="H13" s="350"/>
      <c r="I13" s="351"/>
    </row>
    <row r="14" spans="1:9" ht="15" customHeight="1">
      <c r="A14" s="19"/>
      <c r="B14" s="26" t="s">
        <v>39</v>
      </c>
      <c r="C14" s="28"/>
      <c r="D14" s="288"/>
      <c r="E14" s="28"/>
      <c r="F14" s="28" t="s">
        <v>171</v>
      </c>
      <c r="G14" s="28"/>
      <c r="H14" s="289"/>
      <c r="I14" s="291"/>
    </row>
    <row r="15" spans="1:9" ht="15" customHeight="1">
      <c r="A15" s="19"/>
      <c r="B15" s="36" t="s">
        <v>40</v>
      </c>
      <c r="C15" s="37"/>
      <c r="D15" s="288"/>
      <c r="E15" s="37"/>
      <c r="F15" s="37" t="s">
        <v>53</v>
      </c>
      <c r="G15" s="37"/>
      <c r="H15" s="346"/>
      <c r="I15" s="347"/>
    </row>
    <row r="16" spans="1:9" ht="15" customHeight="1">
      <c r="A16" s="19"/>
      <c r="B16" s="28"/>
      <c r="C16" s="28"/>
      <c r="D16" s="28"/>
      <c r="E16" s="28"/>
      <c r="F16" s="28"/>
      <c r="G16" s="28"/>
      <c r="H16" s="28"/>
      <c r="I16" s="28"/>
    </row>
    <row r="17" spans="1:9" ht="15" customHeight="1">
      <c r="A17" s="19"/>
      <c r="B17" s="28"/>
      <c r="C17" s="28"/>
      <c r="D17" s="28"/>
      <c r="E17" s="28"/>
      <c r="F17" s="28"/>
      <c r="G17" s="28"/>
      <c r="H17" s="28"/>
      <c r="I17" s="28"/>
    </row>
    <row r="18" spans="1:9" ht="15" customHeight="1">
      <c r="A18" s="19"/>
      <c r="B18" s="209" t="s">
        <v>41</v>
      </c>
      <c r="C18" s="222"/>
      <c r="D18" s="299" t="s">
        <v>221</v>
      </c>
      <c r="E18" s="209" t="s">
        <v>42</v>
      </c>
      <c r="F18" s="222"/>
      <c r="G18" s="19" t="s">
        <v>220</v>
      </c>
      <c r="H18" s="19"/>
      <c r="I18" s="19"/>
    </row>
    <row r="19" spans="1:9" ht="15" customHeight="1">
      <c r="A19" s="19"/>
      <c r="B19" s="210" t="s">
        <v>43</v>
      </c>
      <c r="C19" s="222"/>
      <c r="D19" s="299" t="s">
        <v>221</v>
      </c>
      <c r="E19" s="210" t="s">
        <v>44</v>
      </c>
      <c r="F19" s="222"/>
      <c r="G19" s="19" t="s">
        <v>220</v>
      </c>
      <c r="H19" s="19"/>
      <c r="I19" s="19"/>
    </row>
    <row r="20" spans="1:9" ht="15" customHeight="1">
      <c r="A20" s="19"/>
      <c r="B20" s="210" t="s">
        <v>172</v>
      </c>
      <c r="C20" s="298">
        <f>IF(C18="","",AVERAGE(C18,C19))</f>
      </c>
      <c r="D20" s="299" t="s">
        <v>221</v>
      </c>
      <c r="E20" s="210" t="s">
        <v>222</v>
      </c>
      <c r="F20" s="218">
        <f>IF(F18="","",AVERAGE(F18,F19))</f>
      </c>
      <c r="G20" s="19" t="s">
        <v>220</v>
      </c>
      <c r="H20" s="19"/>
      <c r="I20" s="19"/>
    </row>
    <row r="21" spans="1:9" ht="15" customHeight="1">
      <c r="A21" s="19"/>
      <c r="B21" s="19"/>
      <c r="C21" s="38"/>
      <c r="D21" s="38"/>
      <c r="E21" s="38"/>
      <c r="F21" s="19"/>
      <c r="G21" s="19"/>
      <c r="H21" s="19"/>
      <c r="I21" s="19"/>
    </row>
    <row r="22" spans="1:9" ht="15" customHeight="1">
      <c r="A22" s="19"/>
      <c r="B22" s="209"/>
      <c r="C22" s="352" t="s">
        <v>216</v>
      </c>
      <c r="D22" s="353"/>
      <c r="E22" s="25"/>
      <c r="F22" s="352" t="s">
        <v>216</v>
      </c>
      <c r="G22" s="353"/>
      <c r="H22" s="19"/>
      <c r="I22" s="19"/>
    </row>
    <row r="23" spans="1:9" ht="15" customHeight="1">
      <c r="A23" s="19"/>
      <c r="B23" s="239">
        <v>1</v>
      </c>
      <c r="C23" s="209"/>
      <c r="D23" s="257"/>
      <c r="E23" s="239">
        <v>6</v>
      </c>
      <c r="F23" s="209"/>
      <c r="G23" s="257"/>
      <c r="H23" s="19"/>
      <c r="I23" s="19"/>
    </row>
    <row r="24" spans="1:9" ht="15" customHeight="1">
      <c r="A24" s="19"/>
      <c r="B24" s="239">
        <v>2</v>
      </c>
      <c r="C24" s="240"/>
      <c r="D24" s="257"/>
      <c r="E24" s="239">
        <v>7</v>
      </c>
      <c r="F24" s="240"/>
      <c r="G24" s="257"/>
      <c r="H24" s="19"/>
      <c r="I24" s="19"/>
    </row>
    <row r="25" spans="1:9" ht="15" customHeight="1">
      <c r="A25" s="19"/>
      <c r="B25" s="239">
        <v>3</v>
      </c>
      <c r="C25" s="240"/>
      <c r="D25" s="257"/>
      <c r="E25" s="239">
        <v>8</v>
      </c>
      <c r="F25" s="240"/>
      <c r="G25" s="257"/>
      <c r="H25" s="19"/>
      <c r="I25" s="19"/>
    </row>
    <row r="26" spans="1:9" ht="15" customHeight="1">
      <c r="A26" s="19"/>
      <c r="B26" s="239">
        <v>4</v>
      </c>
      <c r="C26" s="240"/>
      <c r="D26" s="257"/>
      <c r="E26" s="239">
        <v>9</v>
      </c>
      <c r="F26" s="240"/>
      <c r="G26" s="257"/>
      <c r="H26" s="19"/>
      <c r="I26" s="19"/>
    </row>
    <row r="27" spans="1:9" ht="15" customHeight="1">
      <c r="A27" s="19"/>
      <c r="B27" s="239">
        <v>5</v>
      </c>
      <c r="C27" s="210"/>
      <c r="D27" s="257"/>
      <c r="E27" s="239">
        <v>10</v>
      </c>
      <c r="F27" s="210"/>
      <c r="G27" s="257"/>
      <c r="H27" s="19"/>
      <c r="I27" s="19"/>
    </row>
    <row r="28" spans="1:9" ht="15" customHeight="1">
      <c r="A28" s="19"/>
      <c r="B28" s="39"/>
      <c r="C28" s="28"/>
      <c r="D28" s="34"/>
      <c r="E28" s="40"/>
      <c r="F28" s="34"/>
      <c r="G28" s="34"/>
      <c r="H28" s="19"/>
      <c r="I28" s="19"/>
    </row>
    <row r="29" spans="1:9" ht="15" customHeight="1">
      <c r="A29" s="19"/>
      <c r="B29" s="19"/>
      <c r="C29" s="19"/>
      <c r="D29" s="19"/>
      <c r="E29" s="19"/>
      <c r="F29" s="19" t="s">
        <v>181</v>
      </c>
      <c r="G29" s="217">
        <f>IF(OR(C20="",F20="",D23=""),"",(AVERAGE(D23:D27,G23:G27)))</f>
      </c>
      <c r="H29" s="19" t="s">
        <v>207</v>
      </c>
      <c r="I29" s="211"/>
    </row>
    <row r="30" spans="1:9" ht="15" customHeight="1">
      <c r="A30" s="19"/>
      <c r="B30" s="19"/>
      <c r="C30" s="19"/>
      <c r="D30" s="19"/>
      <c r="E30" s="19"/>
      <c r="F30" s="19"/>
      <c r="G30" s="38"/>
      <c r="H30" s="19"/>
      <c r="I30" s="19"/>
    </row>
    <row r="31" spans="1:9" ht="15" customHeight="1">
      <c r="A31" s="19"/>
      <c r="B31" s="19" t="s">
        <v>45</v>
      </c>
      <c r="C31" s="217">
        <f>IF(G29="","",((273.2+C20)/295.2)*(101.33/F20))</f>
      </c>
      <c r="D31" s="41" t="s">
        <v>173</v>
      </c>
      <c r="E31" s="20">
        <v>1</v>
      </c>
      <c r="F31" s="41" t="s">
        <v>174</v>
      </c>
      <c r="G31" s="20">
        <v>1</v>
      </c>
      <c r="H31" s="41" t="s">
        <v>175</v>
      </c>
      <c r="I31" s="20">
        <v>1</v>
      </c>
    </row>
    <row r="32" spans="1:9" ht="15" customHeight="1">
      <c r="A32" s="19"/>
      <c r="B32" s="19"/>
      <c r="C32" s="216"/>
      <c r="D32" s="41"/>
      <c r="E32" s="20"/>
      <c r="F32" s="41"/>
      <c r="G32" s="20"/>
      <c r="H32" s="41"/>
      <c r="I32" s="20"/>
    </row>
    <row r="33" spans="1:9" ht="15" customHeight="1">
      <c r="A33" s="19"/>
      <c r="B33" s="19" t="s">
        <v>183</v>
      </c>
      <c r="C33" s="217">
        <f>IF(G29="","",G29*C31*E31*G31*I31)</f>
      </c>
      <c r="D33" s="19" t="s">
        <v>207</v>
      </c>
      <c r="E33" s="20"/>
      <c r="F33" s="41"/>
      <c r="G33" s="20"/>
      <c r="H33" s="41"/>
      <c r="I33" s="20"/>
    </row>
    <row r="34" spans="1:9" ht="15" customHeight="1">
      <c r="A34" s="19"/>
      <c r="B34" s="19"/>
      <c r="C34" s="19"/>
      <c r="D34" s="19"/>
      <c r="E34" s="19"/>
      <c r="F34" s="19"/>
      <c r="G34" s="19"/>
      <c r="H34" s="19"/>
      <c r="I34" s="19"/>
    </row>
    <row r="35" spans="1:9" ht="15" customHeight="1">
      <c r="A35" s="19"/>
      <c r="B35" s="19" t="s">
        <v>46</v>
      </c>
      <c r="C35" s="217">
        <f>IF(G29="","",G8*C33)</f>
      </c>
      <c r="D35" s="19" t="s">
        <v>47</v>
      </c>
      <c r="E35" s="59" t="s">
        <v>218</v>
      </c>
      <c r="F35" s="19"/>
      <c r="G35" s="19"/>
      <c r="H35" s="19"/>
      <c r="I35" s="19"/>
    </row>
    <row r="36" spans="1:9" ht="15" customHeight="1">
      <c r="A36" s="19"/>
      <c r="B36" s="19"/>
      <c r="C36" s="19"/>
      <c r="D36" s="19"/>
      <c r="E36" s="19"/>
      <c r="F36" s="19"/>
      <c r="G36" s="19"/>
      <c r="H36" s="19"/>
      <c r="I36" s="19"/>
    </row>
    <row r="37" spans="1:9" ht="15" customHeight="1">
      <c r="A37" s="19"/>
      <c r="B37" s="19" t="s">
        <v>48</v>
      </c>
      <c r="C37" s="222"/>
      <c r="D37" s="19" t="s">
        <v>47</v>
      </c>
      <c r="E37" s="59" t="s">
        <v>219</v>
      </c>
      <c r="F37" s="19"/>
      <c r="G37" s="19"/>
      <c r="H37" s="19"/>
      <c r="I37" s="19"/>
    </row>
    <row r="38" spans="1:9" ht="15" customHeight="1">
      <c r="A38" s="19"/>
      <c r="B38" s="19"/>
      <c r="C38" s="19"/>
      <c r="D38" s="19"/>
      <c r="E38" s="19"/>
      <c r="F38" s="19"/>
      <c r="G38" s="19"/>
      <c r="H38" s="19"/>
      <c r="I38" s="19"/>
    </row>
    <row r="39" spans="1:9" ht="15" customHeight="1">
      <c r="A39" s="19"/>
      <c r="B39" s="19" t="s">
        <v>100</v>
      </c>
      <c r="C39" s="258">
        <f>IF(OR(G29="",C37=""),"",((C35-C37)/C37)*100)</f>
      </c>
      <c r="D39" s="19" t="s">
        <v>49</v>
      </c>
      <c r="E39" s="19"/>
      <c r="F39" s="19"/>
      <c r="G39" s="19"/>
      <c r="H39" s="19"/>
      <c r="I39" s="19"/>
    </row>
    <row r="40" spans="1:9" ht="15" customHeight="1">
      <c r="A40" s="19"/>
      <c r="B40" s="19"/>
      <c r="C40" s="59" t="s">
        <v>184</v>
      </c>
      <c r="D40" s="19"/>
      <c r="E40" s="19"/>
      <c r="F40" s="19"/>
      <c r="G40" s="19"/>
      <c r="H40" s="19"/>
      <c r="I40" s="19"/>
    </row>
    <row r="41" spans="1:9" ht="15" customHeight="1">
      <c r="A41" s="19"/>
      <c r="B41" s="19"/>
      <c r="C41" s="19"/>
      <c r="D41" s="19"/>
      <c r="E41" s="19"/>
      <c r="F41" s="19"/>
      <c r="G41" s="19"/>
      <c r="H41" s="19"/>
      <c r="I41" s="19"/>
    </row>
    <row r="42" spans="1:9" ht="15" customHeight="1" thickBot="1">
      <c r="A42" s="19"/>
      <c r="B42" s="19"/>
      <c r="C42" s="19"/>
      <c r="D42" s="19"/>
      <c r="E42" s="19"/>
      <c r="F42" s="19"/>
      <c r="G42" s="19"/>
      <c r="H42" s="19"/>
      <c r="I42" s="19"/>
    </row>
    <row r="43" spans="1:11" ht="15" customHeight="1">
      <c r="A43" s="19"/>
      <c r="B43" s="231" t="s">
        <v>196</v>
      </c>
      <c r="C43" s="232"/>
      <c r="D43" s="232"/>
      <c r="E43" s="232"/>
      <c r="F43" s="233"/>
      <c r="G43" s="19"/>
      <c r="H43" s="19"/>
      <c r="I43" s="19"/>
      <c r="J43" s="213"/>
      <c r="K43" s="212"/>
    </row>
    <row r="44" spans="1:11" ht="15" customHeight="1">
      <c r="A44" s="19"/>
      <c r="B44" s="234"/>
      <c r="C44" s="221"/>
      <c r="D44" s="221"/>
      <c r="E44" s="221"/>
      <c r="F44" s="235"/>
      <c r="G44" s="19"/>
      <c r="H44" s="19"/>
      <c r="I44" s="19"/>
      <c r="J44" s="213"/>
      <c r="K44" s="214"/>
    </row>
    <row r="45" spans="1:12" ht="15" customHeight="1">
      <c r="A45" s="19"/>
      <c r="B45" s="234" t="s">
        <v>180</v>
      </c>
      <c r="C45" s="221"/>
      <c r="D45" s="221"/>
      <c r="E45" s="221"/>
      <c r="F45" s="235"/>
      <c r="J45" s="250"/>
      <c r="K45" s="250"/>
      <c r="L45" s="250"/>
    </row>
    <row r="46" spans="1:12" ht="15" customHeight="1">
      <c r="A46" s="19"/>
      <c r="B46" s="234"/>
      <c r="C46" s="221"/>
      <c r="D46" s="221"/>
      <c r="E46" s="221"/>
      <c r="F46" s="235"/>
      <c r="J46" s="251"/>
      <c r="K46" s="252"/>
      <c r="L46" s="252"/>
    </row>
    <row r="47" spans="1:12" ht="15" customHeight="1">
      <c r="A47" s="19"/>
      <c r="B47" s="234"/>
      <c r="C47" s="221"/>
      <c r="D47" s="221"/>
      <c r="E47" s="221"/>
      <c r="F47" s="235"/>
      <c r="J47" s="253"/>
      <c r="K47" s="254"/>
      <c r="L47" s="254"/>
    </row>
    <row r="48" spans="1:12" ht="15" customHeight="1">
      <c r="A48" s="19"/>
      <c r="B48" s="234" t="s">
        <v>185</v>
      </c>
      <c r="C48" s="221"/>
      <c r="D48" s="221"/>
      <c r="E48" s="221"/>
      <c r="F48" s="235"/>
      <c r="J48" s="251"/>
      <c r="K48" s="252"/>
      <c r="L48" s="252"/>
    </row>
    <row r="49" spans="1:12" ht="15" customHeight="1">
      <c r="A49" s="19"/>
      <c r="B49" s="234"/>
      <c r="C49" s="221"/>
      <c r="D49" s="221"/>
      <c r="E49" s="221"/>
      <c r="F49" s="235"/>
      <c r="J49" s="251"/>
      <c r="K49" s="255"/>
      <c r="L49" s="255"/>
    </row>
    <row r="50" spans="1:12" ht="15" customHeight="1" thickBot="1">
      <c r="A50" s="19"/>
      <c r="B50" s="236" t="s">
        <v>182</v>
      </c>
      <c r="C50" s="237"/>
      <c r="D50" s="237"/>
      <c r="E50" s="237"/>
      <c r="F50" s="238"/>
      <c r="J50" s="253"/>
      <c r="K50" s="256"/>
      <c r="L50" s="256"/>
    </row>
    <row r="51" spans="1:9" ht="15" customHeight="1">
      <c r="A51" s="19"/>
      <c r="B51" s="28"/>
      <c r="C51" s="28"/>
      <c r="D51" s="28"/>
      <c r="E51" s="28"/>
      <c r="F51" s="19"/>
      <c r="G51" s="19"/>
      <c r="H51" s="19"/>
      <c r="I51" s="19"/>
    </row>
    <row r="52" spans="1:9" ht="15" customHeight="1">
      <c r="A52" s="19"/>
      <c r="B52" s="19"/>
      <c r="C52" s="19"/>
      <c r="D52" s="19"/>
      <c r="E52" s="19"/>
      <c r="F52" s="19"/>
      <c r="G52" s="19"/>
      <c r="H52" s="19"/>
      <c r="I52" s="19"/>
    </row>
    <row r="53" spans="1:9" ht="15" customHeight="1">
      <c r="A53" s="19"/>
      <c r="B53" s="19"/>
      <c r="C53" s="19"/>
      <c r="D53" s="19"/>
      <c r="E53" s="19"/>
      <c r="F53" s="19"/>
      <c r="G53" s="19"/>
      <c r="H53" s="19"/>
      <c r="I53" s="19"/>
    </row>
    <row r="54" ht="15" customHeight="1"/>
    <row r="55" ht="15" customHeight="1"/>
    <row r="56" ht="15" customHeight="1"/>
    <row r="57" ht="15" customHeight="1"/>
    <row r="58" ht="15" customHeight="1"/>
    <row r="59" ht="15" customHeight="1"/>
  </sheetData>
  <sheetProtection sheet="1"/>
  <mergeCells count="7">
    <mergeCell ref="B1:I1"/>
    <mergeCell ref="H15:I15"/>
    <mergeCell ref="H12:I12"/>
    <mergeCell ref="H13:I13"/>
    <mergeCell ref="C22:D22"/>
    <mergeCell ref="F22:G22"/>
    <mergeCell ref="E3:F3"/>
  </mergeCells>
  <conditionalFormatting sqref="C39">
    <cfRule type="cellIs" priority="1" dxfId="6" operator="notBetween" stopIfTrue="1">
      <formula>-2</formula>
      <formula>2</formula>
    </cfRule>
    <cfRule type="cellIs" priority="2" dxfId="7" operator="between" stopIfTrue="1">
      <formula>-2</formula>
      <formula>2</formula>
    </cfRule>
  </conditionalFormatting>
  <dataValidations count="1">
    <dataValidation type="list" allowBlank="1" showInputMessage="1" showErrorMessage="1" sqref="D12">
      <formula1>"16mm,18mm"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  <oleObjects>
    <oleObject progId="Equation.3" shapeId="1294920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Z32"/>
  <sheetViews>
    <sheetView zoomScale="130" zoomScaleNormal="130" zoomScaleSheetLayoutView="110" zoomScalePageLayoutView="0" workbookViewId="0" topLeftCell="A1">
      <selection activeCell="A1" sqref="A1"/>
    </sheetView>
  </sheetViews>
  <sheetFormatPr defaultColWidth="8.875" defaultRowHeight="13.5"/>
  <cols>
    <col min="1" max="1" width="12.75390625" style="46" customWidth="1"/>
    <col min="2" max="14" width="8.75390625" style="46" customWidth="1"/>
    <col min="15" max="24" width="7.75390625" style="46" customWidth="1"/>
    <col min="25" max="16384" width="8.875" style="46" customWidth="1"/>
  </cols>
  <sheetData>
    <row r="1" s="66" customFormat="1" ht="18" customHeight="1">
      <c r="A1" s="204" t="s">
        <v>65</v>
      </c>
    </row>
    <row r="2" s="66" customFormat="1" ht="18" customHeight="1">
      <c r="N2" s="112"/>
    </row>
    <row r="3" spans="1:15" s="66" customFormat="1" ht="18" customHeight="1">
      <c r="A3" s="113" t="s">
        <v>54</v>
      </c>
      <c r="B3" s="360"/>
      <c r="C3" s="360"/>
      <c r="D3" s="360"/>
      <c r="E3" s="360"/>
      <c r="F3" s="360"/>
      <c r="G3" s="223"/>
      <c r="J3" s="115" t="s">
        <v>55</v>
      </c>
      <c r="K3" s="365"/>
      <c r="L3" s="366"/>
      <c r="N3" s="215"/>
      <c r="O3" s="21" t="s">
        <v>25</v>
      </c>
    </row>
    <row r="4" spans="1:15" s="66" customFormat="1" ht="18" customHeight="1">
      <c r="A4" s="113" t="s">
        <v>56</v>
      </c>
      <c r="B4" s="114" t="s">
        <v>70</v>
      </c>
      <c r="C4" s="67"/>
      <c r="J4" s="116" t="s">
        <v>57</v>
      </c>
      <c r="K4" s="367"/>
      <c r="L4" s="368"/>
      <c r="N4" s="219"/>
      <c r="O4" s="21" t="s">
        <v>28</v>
      </c>
    </row>
    <row r="5" spans="1:5" s="66" customFormat="1" ht="18" customHeight="1">
      <c r="A5" s="113" t="s">
        <v>58</v>
      </c>
      <c r="B5" s="360"/>
      <c r="C5" s="360"/>
      <c r="D5" s="117"/>
      <c r="E5" s="118"/>
    </row>
    <row r="6" spans="1:14" s="66" customFormat="1" ht="18" customHeight="1">
      <c r="A6" s="119" t="s">
        <v>59</v>
      </c>
      <c r="B6" s="361"/>
      <c r="C6" s="361"/>
      <c r="D6" s="117"/>
      <c r="E6" s="118"/>
      <c r="N6" s="68"/>
    </row>
    <row r="7" spans="1:16" s="120" customFormat="1" ht="18" customHeight="1">
      <c r="A7" s="118" t="s">
        <v>60</v>
      </c>
      <c r="B7" s="118" t="s">
        <v>169</v>
      </c>
      <c r="C7" s="118"/>
      <c r="F7" s="68"/>
      <c r="K7" s="68"/>
      <c r="L7" s="68"/>
      <c r="M7" s="68"/>
      <c r="N7" s="68"/>
      <c r="O7" s="68"/>
      <c r="P7" s="68"/>
    </row>
    <row r="8" spans="1:16" s="120" customFormat="1" ht="18" customHeight="1">
      <c r="A8" s="113" t="s">
        <v>33</v>
      </c>
      <c r="B8" s="114" t="s">
        <v>211</v>
      </c>
      <c r="C8" s="118"/>
      <c r="K8" s="68"/>
      <c r="L8" s="68"/>
      <c r="M8" s="68"/>
      <c r="N8" s="69"/>
      <c r="O8" s="68"/>
      <c r="P8" s="68"/>
    </row>
    <row r="9" spans="1:16" s="120" customFormat="1" ht="18" customHeight="1">
      <c r="A9" s="113" t="s">
        <v>61</v>
      </c>
      <c r="B9" s="121" t="s">
        <v>73</v>
      </c>
      <c r="C9" s="118"/>
      <c r="K9" s="69"/>
      <c r="L9" s="69"/>
      <c r="M9" s="69"/>
      <c r="N9" s="66"/>
      <c r="O9" s="69"/>
      <c r="P9" s="69"/>
    </row>
    <row r="10" spans="1:24" s="66" customFormat="1" ht="18" customHeight="1">
      <c r="A10" s="113"/>
      <c r="B10" s="121"/>
      <c r="C10" s="118"/>
      <c r="D10" s="120"/>
      <c r="E10" s="120"/>
      <c r="F10" s="120"/>
      <c r="G10" s="120"/>
      <c r="H10" s="120"/>
      <c r="I10" s="120"/>
      <c r="J10" s="120"/>
      <c r="K10" s="69"/>
      <c r="L10" s="69"/>
      <c r="M10" s="69"/>
      <c r="O10" s="69"/>
      <c r="P10" s="69"/>
      <c r="Q10" s="120"/>
      <c r="R10" s="120"/>
      <c r="S10" s="120"/>
      <c r="T10" s="120"/>
      <c r="U10" s="120"/>
      <c r="V10" s="120"/>
      <c r="W10" s="120"/>
      <c r="X10" s="120"/>
    </row>
    <row r="11" spans="12:14" s="66" customFormat="1" ht="18" customHeight="1">
      <c r="L11" s="70"/>
      <c r="M11" s="70"/>
      <c r="N11" s="205"/>
    </row>
    <row r="12" spans="1:26" s="66" customFormat="1" ht="18" customHeight="1">
      <c r="A12" s="362"/>
      <c r="B12" s="362" t="s">
        <v>62</v>
      </c>
      <c r="C12" s="362"/>
      <c r="D12" s="362"/>
      <c r="E12" s="362"/>
      <c r="F12" s="362"/>
      <c r="G12" s="362"/>
      <c r="H12" s="362"/>
      <c r="I12" s="362"/>
      <c r="J12" s="362"/>
      <c r="K12" s="363"/>
      <c r="L12" s="364" t="s">
        <v>63</v>
      </c>
      <c r="M12" s="369" t="s">
        <v>64</v>
      </c>
      <c r="N12" s="267" t="s">
        <v>71</v>
      </c>
      <c r="O12" s="268">
        <f>J19</f>
      </c>
      <c r="P12" s="268">
        <f aca="true" t="shared" si="0" ref="P12:X12">O12</f>
      </c>
      <c r="Q12" s="268">
        <f t="shared" si="0"/>
      </c>
      <c r="R12" s="268">
        <f t="shared" si="0"/>
      </c>
      <c r="S12" s="268">
        <f t="shared" si="0"/>
      </c>
      <c r="T12" s="268">
        <f t="shared" si="0"/>
      </c>
      <c r="U12" s="268">
        <f t="shared" si="0"/>
      </c>
      <c r="V12" s="268">
        <f t="shared" si="0"/>
      </c>
      <c r="W12" s="268">
        <f t="shared" si="0"/>
      </c>
      <c r="X12" s="268">
        <f t="shared" si="0"/>
      </c>
      <c r="Y12" s="198"/>
      <c r="Z12" s="198"/>
    </row>
    <row r="13" spans="1:26" s="66" customFormat="1" ht="18" customHeight="1">
      <c r="A13" s="362"/>
      <c r="B13" s="242">
        <v>1</v>
      </c>
      <c r="C13" s="242">
        <v>2</v>
      </c>
      <c r="D13" s="242">
        <v>3</v>
      </c>
      <c r="E13" s="242">
        <v>4</v>
      </c>
      <c r="F13" s="242">
        <v>5</v>
      </c>
      <c r="G13" s="242">
        <v>6</v>
      </c>
      <c r="H13" s="242">
        <v>7</v>
      </c>
      <c r="I13" s="242">
        <v>8</v>
      </c>
      <c r="J13" s="242">
        <v>9</v>
      </c>
      <c r="K13" s="243">
        <v>10</v>
      </c>
      <c r="L13" s="364"/>
      <c r="M13" s="369"/>
      <c r="N13" s="267" t="s">
        <v>72</v>
      </c>
      <c r="O13" s="268">
        <f>K19</f>
      </c>
      <c r="P13" s="268">
        <f aca="true" t="shared" si="1" ref="P13:X13">O13</f>
      </c>
      <c r="Q13" s="268">
        <f t="shared" si="1"/>
      </c>
      <c r="R13" s="268">
        <f t="shared" si="1"/>
      </c>
      <c r="S13" s="268">
        <f t="shared" si="1"/>
      </c>
      <c r="T13" s="268">
        <f t="shared" si="1"/>
      </c>
      <c r="U13" s="268">
        <f t="shared" si="1"/>
      </c>
      <c r="V13" s="268">
        <f t="shared" si="1"/>
      </c>
      <c r="W13" s="268">
        <f t="shared" si="1"/>
      </c>
      <c r="X13" s="268">
        <f t="shared" si="1"/>
      </c>
      <c r="Y13" s="199"/>
      <c r="Z13" s="199"/>
    </row>
    <row r="14" spans="1:26" s="66" customFormat="1" ht="18" customHeight="1">
      <c r="A14" s="294" t="s">
        <v>208</v>
      </c>
      <c r="B14" s="292"/>
      <c r="C14" s="282"/>
      <c r="D14" s="282"/>
      <c r="E14" s="282"/>
      <c r="F14" s="282"/>
      <c r="G14" s="282"/>
      <c r="H14" s="282"/>
      <c r="I14" s="282"/>
      <c r="J14" s="282"/>
      <c r="K14" s="283"/>
      <c r="L14" s="262">
        <f>IF(B14="","",AVERAGE(B14:K14))</f>
      </c>
      <c r="M14" s="263">
        <f>IF(B14="","",STDEVP(B14:K14))</f>
      </c>
      <c r="N14" s="267" t="s">
        <v>190</v>
      </c>
      <c r="O14" s="268">
        <f>L19</f>
      </c>
      <c r="P14" s="268">
        <f aca="true" t="shared" si="2" ref="P14:X14">O14</f>
      </c>
      <c r="Q14" s="268">
        <f t="shared" si="2"/>
      </c>
      <c r="R14" s="268">
        <f t="shared" si="2"/>
      </c>
      <c r="S14" s="268">
        <f t="shared" si="2"/>
      </c>
      <c r="T14" s="268">
        <f t="shared" si="2"/>
      </c>
      <c r="U14" s="268">
        <f t="shared" si="2"/>
      </c>
      <c r="V14" s="268">
        <f t="shared" si="2"/>
      </c>
      <c r="W14" s="268">
        <f t="shared" si="2"/>
      </c>
      <c r="X14" s="268">
        <f t="shared" si="2"/>
      </c>
      <c r="Y14" s="199"/>
      <c r="Z14" s="199"/>
    </row>
    <row r="15" spans="1:26" s="66" customFormat="1" ht="18" customHeight="1">
      <c r="A15" s="49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4"/>
      <c r="M15" s="64"/>
      <c r="N15" s="267" t="s">
        <v>191</v>
      </c>
      <c r="O15" s="268">
        <f>M19</f>
      </c>
      <c r="P15" s="268">
        <f aca="true" t="shared" si="3" ref="P15:X15">O15</f>
      </c>
      <c r="Q15" s="268">
        <f t="shared" si="3"/>
      </c>
      <c r="R15" s="268">
        <f t="shared" si="3"/>
      </c>
      <c r="S15" s="268">
        <f t="shared" si="3"/>
      </c>
      <c r="T15" s="268">
        <f t="shared" si="3"/>
      </c>
      <c r="U15" s="268">
        <f t="shared" si="3"/>
      </c>
      <c r="V15" s="268">
        <f t="shared" si="3"/>
      </c>
      <c r="W15" s="268">
        <f t="shared" si="3"/>
      </c>
      <c r="X15" s="268">
        <f t="shared" si="3"/>
      </c>
      <c r="Y15" s="199"/>
      <c r="Z15" s="199"/>
    </row>
    <row r="16" spans="12:26" s="66" customFormat="1" ht="18" customHeight="1">
      <c r="L16" s="48"/>
      <c r="M16" s="48"/>
      <c r="N16" s="48"/>
      <c r="Q16" s="122"/>
      <c r="R16" s="122"/>
      <c r="S16" s="122"/>
      <c r="T16" s="122"/>
      <c r="U16" s="122"/>
      <c r="V16" s="122"/>
      <c r="W16" s="122"/>
      <c r="X16" s="122"/>
      <c r="Y16" s="199"/>
      <c r="Z16" s="199"/>
    </row>
    <row r="17" spans="10:26" s="66" customFormat="1" ht="18" customHeight="1">
      <c r="J17" s="62" t="s">
        <v>71</v>
      </c>
      <c r="K17" s="60" t="s">
        <v>72</v>
      </c>
      <c r="L17" s="356" t="s">
        <v>188</v>
      </c>
      <c r="M17" s="358" t="s">
        <v>189</v>
      </c>
      <c r="N17" s="200"/>
      <c r="O17" s="48"/>
      <c r="Y17" s="199"/>
      <c r="Z17" s="199"/>
    </row>
    <row r="18" spans="10:25" s="66" customFormat="1" ht="18" customHeight="1">
      <c r="J18" s="63" t="s">
        <v>186</v>
      </c>
      <c r="K18" s="61" t="s">
        <v>187</v>
      </c>
      <c r="L18" s="357"/>
      <c r="M18" s="359"/>
      <c r="N18" s="201"/>
      <c r="O18" s="203"/>
      <c r="Y18" s="122"/>
    </row>
    <row r="19" spans="10:14" s="66" customFormat="1" ht="18" customHeight="1">
      <c r="J19" s="264">
        <f>IF(L14="","",L14+(L14*0.02))</f>
      </c>
      <c r="K19" s="265">
        <f>IF(L14="","",L14-(L14*0.02))</f>
      </c>
      <c r="L19" s="264">
        <f>IF(L14="","",L14+M14)</f>
      </c>
      <c r="M19" s="266">
        <f>IF(L14="","",L14-M14)</f>
      </c>
      <c r="N19" s="202"/>
    </row>
    <row r="20" s="66" customFormat="1" ht="18" customHeight="1"/>
    <row r="21" spans="10:14" s="66" customFormat="1" ht="18" customHeight="1">
      <c r="J21" s="123"/>
      <c r="K21" s="67"/>
      <c r="M21" s="67"/>
      <c r="N21" s="67"/>
    </row>
    <row r="22" s="66" customFormat="1" ht="18" customHeight="1">
      <c r="J22" s="124"/>
    </row>
    <row r="23" s="66" customFormat="1" ht="18" customHeight="1"/>
    <row r="24" s="66" customFormat="1" ht="18" customHeight="1"/>
    <row r="25" s="66" customFormat="1" ht="18" customHeight="1"/>
    <row r="26" s="66" customFormat="1" ht="18" customHeight="1"/>
    <row r="27" s="66" customFormat="1" ht="18" customHeight="1"/>
    <row r="28" s="66" customFormat="1" ht="18" customHeight="1"/>
    <row r="29" s="66" customFormat="1" ht="12.75" customHeight="1">
      <c r="K29" s="46"/>
    </row>
    <row r="30" spans="1:16" s="66" customFormat="1" ht="12.7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</row>
    <row r="31" spans="1:24" s="66" customFormat="1" ht="12.7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</row>
    <row r="32" spans="1:24" s="66" customFormat="1" ht="12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</row>
    <row r="33" ht="12.75" customHeight="1"/>
    <row r="34" ht="12.75" customHeight="1"/>
  </sheetData>
  <sheetProtection sheet="1"/>
  <mergeCells count="11">
    <mergeCell ref="M12:M13"/>
    <mergeCell ref="L17:L18"/>
    <mergeCell ref="M17:M18"/>
    <mergeCell ref="B5:C5"/>
    <mergeCell ref="B6:C6"/>
    <mergeCell ref="B3:F3"/>
    <mergeCell ref="A12:A13"/>
    <mergeCell ref="B12:K12"/>
    <mergeCell ref="L12:L13"/>
    <mergeCell ref="K3:L3"/>
    <mergeCell ref="K4:L4"/>
  </mergeCells>
  <printOptions horizontalCentered="1" verticalCentered="1"/>
  <pageMargins left="0.3937007874015748" right="0.3937007874015748" top="0.7480314960629921" bottom="0.7480314960629921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S19"/>
  <sheetViews>
    <sheetView zoomScale="130" zoomScaleNormal="130" zoomScaleSheetLayoutView="110" zoomScalePageLayoutView="0" workbookViewId="0" topLeftCell="A1">
      <selection activeCell="A1" sqref="A1"/>
    </sheetView>
  </sheetViews>
  <sheetFormatPr defaultColWidth="8.875" defaultRowHeight="13.5"/>
  <cols>
    <col min="1" max="8" width="13.75390625" style="47" customWidth="1"/>
    <col min="9" max="12" width="12.50390625" style="47" customWidth="1"/>
    <col min="13" max="16384" width="8.875" style="47" customWidth="1"/>
  </cols>
  <sheetData>
    <row r="1" s="125" customFormat="1" ht="22.5" customHeight="1">
      <c r="A1" s="206" t="s">
        <v>96</v>
      </c>
    </row>
    <row r="2" s="125" customFormat="1" ht="22.5" customHeight="1">
      <c r="A2" s="206"/>
    </row>
    <row r="3" s="125" customFormat="1" ht="22.5" customHeight="1"/>
    <row r="4" spans="1:13" s="125" customFormat="1" ht="22.5" customHeight="1">
      <c r="A4" s="126" t="s">
        <v>54</v>
      </c>
      <c r="B4" s="360"/>
      <c r="C4" s="360"/>
      <c r="D4" s="360"/>
      <c r="F4" s="115" t="s">
        <v>55</v>
      </c>
      <c r="G4" s="224"/>
      <c r="I4" s="215"/>
      <c r="J4" s="21" t="s">
        <v>25</v>
      </c>
      <c r="M4" s="127"/>
    </row>
    <row r="5" spans="1:13" s="125" customFormat="1" ht="22.5" customHeight="1">
      <c r="A5" s="126" t="s">
        <v>56</v>
      </c>
      <c r="B5" s="114" t="s">
        <v>70</v>
      </c>
      <c r="C5" s="128"/>
      <c r="D5" s="128"/>
      <c r="F5" s="116" t="s">
        <v>57</v>
      </c>
      <c r="G5" s="293"/>
      <c r="I5" s="219"/>
      <c r="J5" s="21" t="s">
        <v>28</v>
      </c>
      <c r="M5" s="66"/>
    </row>
    <row r="6" spans="1:4" s="125" customFormat="1" ht="22.5" customHeight="1">
      <c r="A6" s="126" t="s">
        <v>58</v>
      </c>
      <c r="B6" s="370"/>
      <c r="C6" s="370"/>
      <c r="D6" s="128"/>
    </row>
    <row r="7" spans="1:4" s="125" customFormat="1" ht="22.5" customHeight="1">
      <c r="A7" s="129" t="s">
        <v>59</v>
      </c>
      <c r="B7" s="361"/>
      <c r="C7" s="361"/>
      <c r="D7" s="128"/>
    </row>
    <row r="8" spans="1:19" s="131" customFormat="1" ht="22.5" customHeight="1">
      <c r="A8" s="130" t="s">
        <v>60</v>
      </c>
      <c r="B8" s="118" t="s">
        <v>170</v>
      </c>
      <c r="C8" s="130"/>
      <c r="D8" s="130"/>
      <c r="I8" s="132"/>
      <c r="N8" s="132"/>
      <c r="O8" s="132"/>
      <c r="P8" s="132"/>
      <c r="Q8" s="132"/>
      <c r="R8" s="132"/>
      <c r="S8" s="132"/>
    </row>
    <row r="9" spans="1:19" s="131" customFormat="1" ht="22.5" customHeight="1">
      <c r="A9" s="126" t="s">
        <v>33</v>
      </c>
      <c r="B9" s="114" t="s">
        <v>209</v>
      </c>
      <c r="C9" s="130"/>
      <c r="D9" s="130"/>
      <c r="N9" s="132"/>
      <c r="O9" s="132"/>
      <c r="P9" s="132"/>
      <c r="Q9" s="132"/>
      <c r="R9" s="132"/>
      <c r="S9" s="132"/>
    </row>
    <row r="10" spans="1:19" s="131" customFormat="1" ht="22.5" customHeight="1">
      <c r="A10" s="126" t="s">
        <v>61</v>
      </c>
      <c r="B10" s="133" t="s">
        <v>119</v>
      </c>
      <c r="C10" s="130"/>
      <c r="D10" s="130"/>
      <c r="N10" s="134"/>
      <c r="O10" s="134"/>
      <c r="P10" s="134"/>
      <c r="Q10" s="134"/>
      <c r="R10" s="134"/>
      <c r="S10" s="134"/>
    </row>
    <row r="11" spans="1:19" s="131" customFormat="1" ht="22.5" customHeight="1">
      <c r="A11" s="126"/>
      <c r="B11" s="133"/>
      <c r="C11" s="130"/>
      <c r="D11" s="130"/>
      <c r="N11" s="134"/>
      <c r="O11" s="134"/>
      <c r="P11" s="134"/>
      <c r="Q11" s="134"/>
      <c r="R11" s="134"/>
      <c r="S11" s="134"/>
    </row>
    <row r="12" spans="2:9" s="125" customFormat="1" ht="22.5" customHeight="1">
      <c r="B12" s="128"/>
      <c r="C12" s="296"/>
      <c r="D12" s="135"/>
      <c r="I12" s="135"/>
    </row>
    <row r="13" spans="1:8" s="125" customFormat="1" ht="22.5" customHeight="1">
      <c r="A13" s="225"/>
      <c r="B13" s="227" t="s">
        <v>214</v>
      </c>
      <c r="C13" s="226" t="s">
        <v>215</v>
      </c>
      <c r="D13" s="287" t="s">
        <v>63</v>
      </c>
      <c r="E13" s="228" t="s">
        <v>192</v>
      </c>
      <c r="F13" s="228" t="s">
        <v>167</v>
      </c>
      <c r="G13" s="228" t="s">
        <v>168</v>
      </c>
      <c r="H13" s="227" t="s">
        <v>100</v>
      </c>
    </row>
    <row r="14" spans="1:8" s="125" customFormat="1" ht="22.5" customHeight="1">
      <c r="A14" s="227" t="s">
        <v>97</v>
      </c>
      <c r="B14" s="244"/>
      <c r="C14" s="245"/>
      <c r="D14" s="269">
        <f>IF(C14="","",(B14+(C14-B14))/2)</f>
      </c>
      <c r="E14" s="270">
        <f>IF(C14="","",C14)</f>
      </c>
      <c r="F14" s="270">
        <f>IF(B15="","",B15)</f>
      </c>
      <c r="G14" s="271">
        <f>IF(F14="","",E14-F14)</f>
      </c>
      <c r="H14" s="272">
        <f>IF(G14="","",G14/F14)</f>
      </c>
    </row>
    <row r="15" spans="1:8" s="125" customFormat="1" ht="22.5" customHeight="1">
      <c r="A15" s="227" t="s">
        <v>98</v>
      </c>
      <c r="B15" s="244"/>
      <c r="C15" s="246"/>
      <c r="D15" s="269">
        <f>IF(C15="","",(B15+(C15-B15))/2)</f>
      </c>
      <c r="E15" s="269">
        <f>IF(C15="","",C15)</f>
      </c>
      <c r="F15" s="269">
        <f>IF(B16="","",B16)</f>
      </c>
      <c r="G15" s="273">
        <f>IF(F15="","",E15-F15)</f>
      </c>
      <c r="H15" s="274">
        <f>IF(G15="","",G15/F15)</f>
      </c>
    </row>
    <row r="16" spans="1:9" s="125" customFormat="1" ht="22.5" customHeight="1">
      <c r="A16" s="227" t="s">
        <v>99</v>
      </c>
      <c r="B16" s="247"/>
      <c r="C16" s="246"/>
      <c r="D16" s="269">
        <f>IF(C16="","",(B16+(C16-B16))/2)</f>
      </c>
      <c r="E16" s="275">
        <f>IF(C16="","",C16)</f>
      </c>
      <c r="F16" s="275">
        <f>IF(B17="","",B17)</f>
      </c>
      <c r="G16" s="276">
        <f>IF(F16="","",E16-F16)</f>
      </c>
      <c r="H16" s="272">
        <f>IF(G16="","",G16/F16)</f>
      </c>
      <c r="I16" s="135"/>
    </row>
    <row r="17" spans="1:8" s="125" customFormat="1" ht="22.5" customHeight="1">
      <c r="A17" s="227" t="s">
        <v>101</v>
      </c>
      <c r="B17" s="244"/>
      <c r="C17" s="248"/>
      <c r="D17" s="269">
        <f>IF(C17="","",(B17+(C17-B17))/2)</f>
      </c>
      <c r="E17" s="275">
        <f>IF(C17="","",C17)</f>
      </c>
      <c r="F17" s="275">
        <f>IF(B18="","",B18)</f>
      </c>
      <c r="G17" s="276">
        <f>IF(F17="","",E17-F17)</f>
      </c>
      <c r="H17" s="272">
        <f>IF(G17="","",G17/F17)</f>
      </c>
    </row>
    <row r="18" spans="1:8" s="125" customFormat="1" ht="22.5" customHeight="1">
      <c r="A18" s="227" t="s">
        <v>103</v>
      </c>
      <c r="B18" s="249"/>
      <c r="C18" s="286" t="s">
        <v>102</v>
      </c>
      <c r="D18" s="277" t="s">
        <v>104</v>
      </c>
      <c r="E18" s="278" t="s">
        <v>104</v>
      </c>
      <c r="F18" s="278" t="s">
        <v>104</v>
      </c>
      <c r="G18" s="279" t="s">
        <v>104</v>
      </c>
      <c r="H18" s="277" t="s">
        <v>104</v>
      </c>
    </row>
    <row r="19" ht="13.5">
      <c r="B19" s="241"/>
    </row>
  </sheetData>
  <sheetProtection sheet="1"/>
  <mergeCells count="3">
    <mergeCell ref="B6:C6"/>
    <mergeCell ref="B7:C7"/>
    <mergeCell ref="B4:D4"/>
  </mergeCells>
  <conditionalFormatting sqref="H14:H17">
    <cfRule type="cellIs" priority="1" dxfId="6" operator="notBetween" stopIfTrue="1">
      <formula>-0.03</formula>
      <formula>0.03</formula>
    </cfRule>
    <cfRule type="cellIs" priority="2" dxfId="7" operator="between" stopIfTrue="1">
      <formula>-0.03</formula>
      <formula>0.03</formula>
    </cfRule>
  </conditionalFormatting>
  <printOptions horizontalCentered="1" verticalCentered="1"/>
  <pageMargins left="0.5905511811023623" right="0.5905511811023623" top="0.7480314960629921" bottom="0.7480314960629921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K30"/>
  <sheetViews>
    <sheetView zoomScale="130" zoomScaleNormal="130" zoomScaleSheetLayoutView="110" workbookViewId="0" topLeftCell="A1">
      <selection activeCell="A1" sqref="A1"/>
    </sheetView>
  </sheetViews>
  <sheetFormatPr defaultColWidth="8.875" defaultRowHeight="13.5"/>
  <cols>
    <col min="1" max="8" width="13.75390625" style="47" customWidth="1"/>
    <col min="9" max="9" width="8.875" style="47" customWidth="1"/>
    <col min="10" max="16384" width="8.875" style="47" customWidth="1"/>
  </cols>
  <sheetData>
    <row r="1" s="125" customFormat="1" ht="18" customHeight="1">
      <c r="A1" s="206" t="s">
        <v>75</v>
      </c>
    </row>
    <row r="2" s="125" customFormat="1" ht="18" customHeight="1"/>
    <row r="3" spans="1:10" s="125" customFormat="1" ht="18" customHeight="1">
      <c r="A3" s="126" t="s">
        <v>54</v>
      </c>
      <c r="B3" s="360"/>
      <c r="C3" s="360"/>
      <c r="D3" s="360"/>
      <c r="F3" s="115" t="s">
        <v>55</v>
      </c>
      <c r="G3" s="224"/>
      <c r="I3" s="215"/>
      <c r="J3" s="21" t="s">
        <v>25</v>
      </c>
    </row>
    <row r="4" spans="1:10" s="125" customFormat="1" ht="18" customHeight="1">
      <c r="A4" s="126" t="s">
        <v>56</v>
      </c>
      <c r="B4" s="114" t="s">
        <v>70</v>
      </c>
      <c r="C4" s="128"/>
      <c r="F4" s="116" t="s">
        <v>57</v>
      </c>
      <c r="G4" s="293"/>
      <c r="I4" s="219"/>
      <c r="J4" s="21" t="s">
        <v>28</v>
      </c>
    </row>
    <row r="5" spans="1:3" s="125" customFormat="1" ht="18" customHeight="1">
      <c r="A5" s="126" t="s">
        <v>58</v>
      </c>
      <c r="B5" s="384"/>
      <c r="C5" s="384"/>
    </row>
    <row r="6" spans="1:3" s="125" customFormat="1" ht="18" customHeight="1">
      <c r="A6" s="129" t="s">
        <v>59</v>
      </c>
      <c r="B6" s="361"/>
      <c r="C6" s="361"/>
    </row>
    <row r="7" spans="1:11" s="131" customFormat="1" ht="18" customHeight="1">
      <c r="A7" s="130" t="s">
        <v>60</v>
      </c>
      <c r="B7" s="118" t="s">
        <v>170</v>
      </c>
      <c r="C7" s="130"/>
      <c r="F7" s="132"/>
      <c r="J7" s="132"/>
      <c r="K7" s="132"/>
    </row>
    <row r="8" spans="1:11" s="131" customFormat="1" ht="18" customHeight="1">
      <c r="A8" s="126" t="s">
        <v>33</v>
      </c>
      <c r="B8" s="114" t="s">
        <v>210</v>
      </c>
      <c r="C8" s="130"/>
      <c r="J8" s="132"/>
      <c r="K8" s="132"/>
    </row>
    <row r="9" spans="1:11" s="131" customFormat="1" ht="18" customHeight="1">
      <c r="A9" s="126" t="s">
        <v>61</v>
      </c>
      <c r="B9" s="133" t="s">
        <v>212</v>
      </c>
      <c r="C9" s="130"/>
      <c r="J9" s="134"/>
      <c r="K9" s="134"/>
    </row>
    <row r="10" spans="1:11" s="131" customFormat="1" ht="18" customHeight="1">
      <c r="A10" s="126"/>
      <c r="B10" s="220"/>
      <c r="C10" s="130"/>
      <c r="J10" s="134"/>
      <c r="K10" s="134"/>
    </row>
    <row r="11" s="125" customFormat="1" ht="18" customHeight="1"/>
    <row r="12" spans="1:8" s="125" customFormat="1" ht="18" customHeight="1">
      <c r="A12" s="377" t="s">
        <v>69</v>
      </c>
      <c r="B12" s="379" t="s">
        <v>74</v>
      </c>
      <c r="C12" s="380"/>
      <c r="D12" s="380"/>
      <c r="E12" s="380"/>
      <c r="F12" s="381"/>
      <c r="G12" s="382" t="s">
        <v>68</v>
      </c>
      <c r="H12" s="383"/>
    </row>
    <row r="13" spans="1:8" s="125" customFormat="1" ht="18" customHeight="1">
      <c r="A13" s="378"/>
      <c r="B13" s="227">
        <v>1</v>
      </c>
      <c r="C13" s="227">
        <v>2</v>
      </c>
      <c r="D13" s="227">
        <v>4</v>
      </c>
      <c r="E13" s="227">
        <v>8</v>
      </c>
      <c r="F13" s="225">
        <v>16</v>
      </c>
      <c r="G13" s="229" t="s">
        <v>67</v>
      </c>
      <c r="H13" s="227" t="s">
        <v>66</v>
      </c>
    </row>
    <row r="14" spans="1:8" s="125" customFormat="1" ht="18" customHeight="1">
      <c r="A14" s="295" t="s">
        <v>213</v>
      </c>
      <c r="B14" s="207"/>
      <c r="C14" s="207"/>
      <c r="D14" s="207"/>
      <c r="E14" s="207"/>
      <c r="F14" s="208"/>
      <c r="G14" s="371"/>
      <c r="H14" s="374"/>
    </row>
    <row r="15" spans="1:8" s="125" customFormat="1" ht="18" customHeight="1">
      <c r="A15" s="230" t="s">
        <v>28</v>
      </c>
      <c r="B15" s="280">
        <f>IF(OR(B14="",G14="",H14=""),"",B13*G14+H14)</f>
      </c>
      <c r="C15" s="280">
        <f>IF(OR(C14="",G14="",H14=""),"",C13*G14+H14)</f>
      </c>
      <c r="D15" s="280">
        <f>IF(OR(D14="",G14="",H14=""),"",D13*G14+H14)</f>
      </c>
      <c r="E15" s="280">
        <f>IF(OR(E14="",G14="",H14=""),"",E13*G14+H14)</f>
      </c>
      <c r="F15" s="280">
        <f>IF(OR(F14="",G14="",H14=""),"",F13*G14+H14)</f>
      </c>
      <c r="G15" s="372"/>
      <c r="H15" s="375"/>
    </row>
    <row r="16" spans="1:8" s="125" customFormat="1" ht="18" customHeight="1">
      <c r="A16" s="295" t="s">
        <v>100</v>
      </c>
      <c r="B16" s="281">
        <f>IF(OR(B14="",G14="",H14=""),"",(B14-B15)/B15)</f>
      </c>
      <c r="C16" s="281">
        <f>IF(OR(C14="",G14="",H14=""),"",(C14-C15)/C15)</f>
      </c>
      <c r="D16" s="281">
        <f>IF(OR(D14="",G14="",H14=""),"",(D14-D15)/D15)</f>
      </c>
      <c r="E16" s="281">
        <f>IF(OR(E14="",G14="",H14=""),"",(E14-E15)/E15)</f>
      </c>
      <c r="F16" s="281">
        <f>IF(OR(F14="",G14="",H14=""),"",(F14-F15)/F15)</f>
      </c>
      <c r="G16" s="373"/>
      <c r="H16" s="376"/>
    </row>
    <row r="17" s="125" customFormat="1" ht="18" customHeight="1"/>
    <row r="18" s="125" customFormat="1" ht="18" customHeight="1"/>
    <row r="19" s="125" customFormat="1" ht="18" customHeight="1"/>
    <row r="20" s="125" customFormat="1" ht="18" customHeight="1"/>
    <row r="21" s="125" customFormat="1" ht="18" customHeight="1"/>
    <row r="22" s="125" customFormat="1" ht="18" customHeight="1"/>
    <row r="23" s="125" customFormat="1" ht="18" customHeight="1"/>
    <row r="24" s="125" customFormat="1" ht="18" customHeight="1"/>
    <row r="25" s="125" customFormat="1" ht="18" customHeight="1"/>
    <row r="26" s="125" customFormat="1" ht="18" customHeight="1"/>
    <row r="27" s="125" customFormat="1" ht="18" customHeight="1"/>
    <row r="28" s="125" customFormat="1" ht="18" customHeight="1"/>
    <row r="29" s="125" customFormat="1" ht="18" customHeight="1"/>
    <row r="30" s="125" customFormat="1" ht="18" customHeight="1">
      <c r="K30" s="47"/>
    </row>
  </sheetData>
  <sheetProtection sheet="1"/>
  <mergeCells count="8">
    <mergeCell ref="G14:G16"/>
    <mergeCell ref="H14:H16"/>
    <mergeCell ref="A12:A13"/>
    <mergeCell ref="B12:F12"/>
    <mergeCell ref="G12:H12"/>
    <mergeCell ref="B3:D3"/>
    <mergeCell ref="B5:C5"/>
    <mergeCell ref="B6:C6"/>
  </mergeCells>
  <conditionalFormatting sqref="B16:F16">
    <cfRule type="cellIs" priority="1" dxfId="8" operator="between" stopIfTrue="1">
      <formula>-0.03</formula>
      <formula>0.03</formula>
    </cfRule>
    <cfRule type="cellIs" priority="2" dxfId="9" operator="notBetween" stopIfTrue="1">
      <formula>-0.03</formula>
      <formula>0.03</formula>
    </cfRule>
  </conditionalFormatting>
  <printOptions horizontalCentered="1" verticalCentered="1"/>
  <pageMargins left="0.5905511811023623" right="0.5905511811023623" top="0.7480314960629921" bottom="0.7480314960629921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yokohama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治療部門</dc:creator>
  <cp:keywords/>
  <dc:description/>
  <cp:lastModifiedBy>Masakazu Murakami</cp:lastModifiedBy>
  <cp:lastPrinted>2016-09-11T02:14:18Z</cp:lastPrinted>
  <dcterms:created xsi:type="dcterms:W3CDTF">2005-12-08T23:48:20Z</dcterms:created>
  <dcterms:modified xsi:type="dcterms:W3CDTF">2017-01-12T09:11:59Z</dcterms:modified>
  <cp:category/>
  <cp:version/>
  <cp:contentType/>
  <cp:contentStatus/>
</cp:coreProperties>
</file>